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C:\Users\Curt\Desktop\"/>
    </mc:Choice>
  </mc:AlternateContent>
  <xr:revisionPtr revIDLastSave="0" documentId="8_{007B7B3D-7456-4209-8F1B-A87A49D2D191}" xr6:coauthVersionLast="45" xr6:coauthVersionMax="45" xr10:uidLastSave="{00000000-0000-0000-0000-000000000000}"/>
  <bookViews>
    <workbookView xWindow="-108" yWindow="-108" windowWidth="23256" windowHeight="12576" xr2:uid="{00000000-000D-0000-FFFF-FFFF00000000}"/>
  </bookViews>
  <sheets>
    <sheet name="Data Entry &amp; Totals" sheetId="1" r:id="rId1"/>
  </sheets>
  <definedNames>
    <definedName name="Colors">'Data Entry &amp; Totals'!$AL$62:$AL$64</definedName>
    <definedName name="Colors2">'Data Entry &amp; Totals'!$AK$62:$AK$63</definedName>
    <definedName name="_xlnm.Print_Area" localSheetId="0">'Data Entry &amp; Totals'!$A$1:$AH$59</definedName>
    <definedName name="Stones">'Data Entry &amp; Totals'!$AJ$62:$AJ$75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76" i="1" l="1"/>
  <c r="AR76" i="1" s="1"/>
  <c r="AQ75" i="1"/>
  <c r="AR75" i="1" s="1"/>
  <c r="AQ74" i="1"/>
  <c r="AR74" i="1" s="1"/>
  <c r="AQ73" i="1"/>
  <c r="AR73" i="1" s="1"/>
  <c r="AQ72" i="1"/>
  <c r="AR72" i="1" s="1"/>
  <c r="AQ71" i="1"/>
  <c r="AR71" i="1" s="1"/>
  <c r="AQ70" i="1"/>
  <c r="AR70" i="1" s="1"/>
  <c r="AQ69" i="1"/>
  <c r="AR69" i="1" s="1"/>
  <c r="AQ68" i="1"/>
  <c r="AR68" i="1" s="1"/>
  <c r="AQ67" i="1"/>
  <c r="AQ63" i="1"/>
  <c r="AR63" i="1" s="1"/>
  <c r="AS63" i="1" s="1"/>
  <c r="AQ62" i="1"/>
  <c r="AR62" i="1" s="1"/>
  <c r="AS62" i="1" s="1"/>
  <c r="AQ61" i="1"/>
  <c r="AR61" i="1" s="1"/>
  <c r="AS61" i="1" s="1"/>
  <c r="AQ60" i="1"/>
  <c r="AR60" i="1" s="1"/>
  <c r="AS60" i="1" s="1"/>
  <c r="AQ59" i="1"/>
  <c r="AR59" i="1" s="1"/>
  <c r="AS59" i="1" s="1"/>
  <c r="AQ58" i="1"/>
  <c r="AR58" i="1" s="1"/>
  <c r="AS58" i="1" s="1"/>
  <c r="AQ57" i="1"/>
  <c r="AQ64" i="1" s="1"/>
  <c r="AQ54" i="1"/>
  <c r="AR54" i="1" s="1"/>
  <c r="AS54" i="1" s="1"/>
  <c r="AQ53" i="1"/>
  <c r="AR53" i="1" s="1"/>
  <c r="AS53" i="1" s="1"/>
  <c r="AD53" i="1"/>
  <c r="AQ52" i="1"/>
  <c r="AR52" i="1" s="1"/>
  <c r="AS52" i="1" s="1"/>
  <c r="AQ51" i="1"/>
  <c r="AR51" i="1" s="1"/>
  <c r="AS51" i="1" s="1"/>
  <c r="X51" i="1"/>
  <c r="AD51" i="1" s="1"/>
  <c r="AQ50" i="1"/>
  <c r="AR50" i="1" s="1"/>
  <c r="AS50" i="1" s="1"/>
  <c r="AR49" i="1"/>
  <c r="AS49" i="1" s="1"/>
  <c r="AQ49" i="1"/>
  <c r="X49" i="1"/>
  <c r="AD49" i="1" s="1"/>
  <c r="AQ48" i="1"/>
  <c r="AR48" i="1" s="1"/>
  <c r="AS48" i="1" s="1"/>
  <c r="AQ47" i="1"/>
  <c r="AR47" i="1" s="1"/>
  <c r="AS47" i="1" s="1"/>
  <c r="AR46" i="1"/>
  <c r="AS46" i="1" s="1"/>
  <c r="AQ46" i="1"/>
  <c r="AQ45" i="1"/>
  <c r="AR45" i="1" s="1"/>
  <c r="AS41" i="1"/>
  <c r="AL41" i="1" s="1"/>
  <c r="AN41" i="1"/>
  <c r="AP41" i="1" s="1"/>
  <c r="AM41" i="1"/>
  <c r="AQ41" i="1" s="1"/>
  <c r="AK41" i="1"/>
  <c r="AS40" i="1"/>
  <c r="AL40" i="1" s="1"/>
  <c r="AN40" i="1"/>
  <c r="AK40" i="1" s="1"/>
  <c r="AM40" i="1"/>
  <c r="AQ40" i="1" s="1"/>
  <c r="AS39" i="1"/>
  <c r="AL39" i="1" s="1"/>
  <c r="AN39" i="1"/>
  <c r="AP39" i="1" s="1"/>
  <c r="AM39" i="1"/>
  <c r="AQ39" i="1" s="1"/>
  <c r="AK39" i="1"/>
  <c r="AS38" i="1"/>
  <c r="AL38" i="1" s="1"/>
  <c r="AN38" i="1"/>
  <c r="AK38" i="1" s="1"/>
  <c r="AM38" i="1"/>
  <c r="AQ38" i="1" s="1"/>
  <c r="AS34" i="1"/>
  <c r="AO34" i="1"/>
  <c r="AQ34" i="1" s="1"/>
  <c r="AK34" i="1" s="1"/>
  <c r="AM34" i="1"/>
  <c r="AR34" i="1" s="1"/>
  <c r="AL34" i="1"/>
  <c r="AS33" i="1"/>
  <c r="AL33" i="1" s="1"/>
  <c r="AO33" i="1"/>
  <c r="AQ33" i="1" s="1"/>
  <c r="AK33" i="1" s="1"/>
  <c r="AM33" i="1"/>
  <c r="AR33" i="1" s="1"/>
  <c r="AS32" i="1"/>
  <c r="AL32" i="1" s="1"/>
  <c r="AR32" i="1"/>
  <c r="AO32" i="1"/>
  <c r="AQ32" i="1" s="1"/>
  <c r="AK32" i="1" s="1"/>
  <c r="AM32" i="1"/>
  <c r="AN32" i="1" s="1"/>
  <c r="AP32" i="1" s="1"/>
  <c r="AJ32" i="1" s="1"/>
  <c r="AS31" i="1"/>
  <c r="AO31" i="1"/>
  <c r="AQ31" i="1" s="1"/>
  <c r="AK31" i="1" s="1"/>
  <c r="AM31" i="1"/>
  <c r="AN31" i="1" s="1"/>
  <c r="AP31" i="1" s="1"/>
  <c r="AJ31" i="1" s="1"/>
  <c r="AL31" i="1"/>
  <c r="AP27" i="1"/>
  <c r="AM27" i="1"/>
  <c r="AO27" i="1" s="1"/>
  <c r="AK27" i="1" s="1"/>
  <c r="AL27" i="1"/>
  <c r="AN27" i="1" s="1"/>
  <c r="AP26" i="1"/>
  <c r="AM26" i="1"/>
  <c r="AO26" i="1" s="1"/>
  <c r="AK26" i="1" s="1"/>
  <c r="AL26" i="1"/>
  <c r="AN26" i="1" s="1"/>
  <c r="AP25" i="1"/>
  <c r="AN25" i="1"/>
  <c r="AM25" i="1"/>
  <c r="AO25" i="1" s="1"/>
  <c r="AL25" i="1"/>
  <c r="AP24" i="1"/>
  <c r="AM24" i="1"/>
  <c r="AO24" i="1" s="1"/>
  <c r="AK24" i="1" s="1"/>
  <c r="AL24" i="1"/>
  <c r="AN24" i="1" s="1"/>
  <c r="AJ24" i="1" s="1"/>
  <c r="AP23" i="1"/>
  <c r="AO23" i="1"/>
  <c r="AK23" i="1" s="1"/>
  <c r="AM23" i="1"/>
  <c r="AL23" i="1"/>
  <c r="AN23" i="1" s="1"/>
  <c r="AP22" i="1"/>
  <c r="AM22" i="1"/>
  <c r="AO22" i="1" s="1"/>
  <c r="AK22" i="1" s="1"/>
  <c r="AL22" i="1"/>
  <c r="AN22" i="1" s="1"/>
  <c r="AJ22" i="1" s="1"/>
  <c r="AP21" i="1"/>
  <c r="AP28" i="1" s="1"/>
  <c r="AM21" i="1"/>
  <c r="AO21" i="1" s="1"/>
  <c r="AK21" i="1" s="1"/>
  <c r="AL21" i="1"/>
  <c r="AN21" i="1" s="1"/>
  <c r="AP20" i="1"/>
  <c r="AM20" i="1"/>
  <c r="AO20" i="1" s="1"/>
  <c r="AK20" i="1" s="1"/>
  <c r="AL20" i="1"/>
  <c r="AN20" i="1" s="1"/>
  <c r="AJ20" i="1" s="1"/>
  <c r="AP19" i="1"/>
  <c r="AM19" i="1"/>
  <c r="AO19" i="1" s="1"/>
  <c r="AK19" i="1" s="1"/>
  <c r="AL19" i="1"/>
  <c r="AN19" i="1" s="1"/>
  <c r="AP18" i="1"/>
  <c r="AM18" i="1"/>
  <c r="AO18" i="1" s="1"/>
  <c r="AK18" i="1" s="1"/>
  <c r="AL18" i="1"/>
  <c r="AN18" i="1" s="1"/>
  <c r="AL42" i="1" l="1"/>
  <c r="AL35" i="1"/>
  <c r="AS42" i="1"/>
  <c r="AJ19" i="1"/>
  <c r="AL28" i="1"/>
  <c r="AQ77" i="1"/>
  <c r="AJ26" i="1"/>
  <c r="AJ18" i="1"/>
  <c r="AJ23" i="1"/>
  <c r="AS35" i="1"/>
  <c r="AK42" i="1"/>
  <c r="AK49" i="1" s="1"/>
  <c r="AK35" i="1"/>
  <c r="AQ42" i="1"/>
  <c r="AJ21" i="1"/>
  <c r="AR55" i="1"/>
  <c r="AL44" i="1" s="1"/>
  <c r="AL46" i="1" s="1"/>
  <c r="H53" i="1" s="1"/>
  <c r="N53" i="1" s="1"/>
  <c r="AS45" i="1"/>
  <c r="AS55" i="1" s="1"/>
  <c r="AJ25" i="1"/>
  <c r="AK25" i="1"/>
  <c r="AK28" i="1" s="1"/>
  <c r="AK44" i="1" s="1"/>
  <c r="AK46" i="1" s="1"/>
  <c r="AK53" i="1" s="1"/>
  <c r="H51" i="1" s="1"/>
  <c r="N51" i="1" s="1"/>
  <c r="AJ27" i="1"/>
  <c r="AR57" i="1"/>
  <c r="AO38" i="1"/>
  <c r="AO40" i="1"/>
  <c r="AN34" i="1"/>
  <c r="AP34" i="1" s="1"/>
  <c r="AJ34" i="1" s="1"/>
  <c r="AP38" i="1"/>
  <c r="AP40" i="1"/>
  <c r="AR31" i="1"/>
  <c r="AR35" i="1" s="1"/>
  <c r="AM44" i="1" s="1"/>
  <c r="AM46" i="1" s="1"/>
  <c r="AN33" i="1"/>
  <c r="AP33" i="1" s="1"/>
  <c r="AJ33" i="1" s="1"/>
  <c r="AR67" i="1"/>
  <c r="AR77" i="1" s="1"/>
  <c r="AO39" i="1"/>
  <c r="AO41" i="1"/>
  <c r="AJ35" i="1" l="1"/>
  <c r="AJ28" i="1"/>
  <c r="AR64" i="1"/>
  <c r="AL49" i="1" s="1"/>
  <c r="AS57" i="1"/>
  <c r="AS64" i="1" s="1"/>
  <c r="AS77" i="1"/>
  <c r="AM49" i="1"/>
  <c r="AM53" i="1" s="1"/>
  <c r="AL55" i="1" l="1"/>
  <c r="AJ44" i="1" s="1"/>
  <c r="AJ46" i="1" s="1"/>
  <c r="AJ49" i="1" s="1"/>
  <c r="AJ53" i="1" s="1"/>
  <c r="H49" i="1" s="1"/>
  <c r="N49" i="1" s="1"/>
  <c r="AL53" i="1"/>
  <c r="H55" i="1" s="1"/>
  <c r="N55" i="1" s="1"/>
</calcChain>
</file>

<file path=xl/sharedStrings.xml><?xml version="1.0" encoding="utf-8"?>
<sst xmlns="http://schemas.openxmlformats.org/spreadsheetml/2006/main" count="162" uniqueCount="107">
  <si>
    <t>Versetta Stone Detailed Project Estimator Data Entry</t>
  </si>
  <si>
    <t>Project Information (Optional)</t>
  </si>
  <si>
    <t>Stone Variety/Color &amp; Accessories Color Selector (Optional)</t>
  </si>
  <si>
    <t>Name</t>
  </si>
  <si>
    <t>Stone</t>
  </si>
  <si>
    <t>Wainscot</t>
  </si>
  <si>
    <t>Trim Stone/Starter Strip/Adhesive</t>
  </si>
  <si>
    <t>Address</t>
  </si>
  <si>
    <t>City/State/Zip</t>
  </si>
  <si>
    <t>Square Columns A</t>
  </si>
  <si>
    <t>Square Columns B</t>
  </si>
  <si>
    <t>#1</t>
  </si>
  <si>
    <t>Length</t>
  </si>
  <si>
    <t>Height</t>
  </si>
  <si>
    <t>Corner Ct.</t>
  </si>
  <si>
    <t>Wain.</t>
  </si>
  <si>
    <t>#2</t>
  </si>
  <si>
    <t>Width</t>
  </si>
  <si>
    <t xml:space="preserve">Height </t>
  </si>
  <si>
    <t>Count</t>
  </si>
  <si>
    <t>#3</t>
  </si>
  <si>
    <r>
      <rPr>
        <b/>
        <sz val="14"/>
        <color theme="1"/>
        <rFont val="Calibri"/>
        <family val="2"/>
        <scheme val="minor"/>
      </rPr>
      <t xml:space="preserve">Walls &amp; Non-Square Columns </t>
    </r>
    <r>
      <rPr>
        <b/>
        <sz val="12"/>
        <color theme="1"/>
        <rFont val="Calibri"/>
        <family val="2"/>
        <scheme val="minor"/>
      </rPr>
      <t>(Count Full Wall Surface &amp; All Inside &amp; Outside Corners.  Do not Subtract Outs, see #4)</t>
    </r>
  </si>
  <si>
    <t>No.</t>
  </si>
  <si>
    <t>Ft</t>
  </si>
  <si>
    <t>In</t>
  </si>
  <si>
    <t>Each</t>
  </si>
  <si>
    <t>Y/N</t>
  </si>
  <si>
    <t>16" Wide Rough Frame or More</t>
  </si>
  <si>
    <r>
      <rPr>
        <b/>
        <sz val="12"/>
        <color theme="1"/>
        <rFont val="Calibri"/>
        <family val="2"/>
        <scheme val="minor"/>
      </rPr>
      <t>15</t>
    </r>
    <r>
      <rPr>
        <b/>
        <sz val="12"/>
        <color theme="1"/>
        <rFont val="Calibri"/>
        <family val="2"/>
      </rPr>
      <t>½</t>
    </r>
    <r>
      <rPr>
        <b/>
        <sz val="12"/>
        <color theme="1"/>
        <rFont val="Calibri"/>
        <family val="2"/>
        <scheme val="minor"/>
      </rPr>
      <t>" Wide Rough Frame or Less</t>
    </r>
  </si>
  <si>
    <t>SF Flats</t>
  </si>
  <si>
    <t>LF Corners</t>
  </si>
  <si>
    <t>F Inches</t>
  </si>
  <si>
    <t>C Inches</t>
  </si>
  <si>
    <t>F Feet</t>
  </si>
  <si>
    <t>C Feet</t>
  </si>
  <si>
    <t>W Inches If Y</t>
  </si>
  <si>
    <t>#4</t>
  </si>
  <si>
    <r>
      <rPr>
        <b/>
        <sz val="14"/>
        <color theme="1"/>
        <rFont val="Calibri"/>
        <family val="2"/>
        <scheme val="minor"/>
      </rPr>
      <t>Outs</t>
    </r>
    <r>
      <rPr>
        <b/>
        <sz val="12"/>
        <color theme="1"/>
        <rFont val="Calibri"/>
        <family val="2"/>
        <scheme val="minor"/>
      </rPr>
      <t xml:space="preserve"> </t>
    </r>
    <r>
      <rPr>
        <b/>
        <sz val="10"/>
        <color theme="1"/>
        <rFont val="Calibri"/>
        <family val="2"/>
        <scheme val="minor"/>
      </rPr>
      <t>(Doors, Windows, etc.)</t>
    </r>
  </si>
  <si>
    <t>Enter Data in Tan Cells</t>
  </si>
  <si>
    <t>Enter Total SF for all Outs</t>
  </si>
  <si>
    <t>A Red Cell</t>
  </si>
  <si>
    <t>Indicates Data Required</t>
  </si>
  <si>
    <t>#5</t>
  </si>
  <si>
    <t>#6</t>
  </si>
  <si>
    <t>#7</t>
  </si>
  <si>
    <t>Wain Ea.</t>
  </si>
  <si>
    <t>RU F Inches</t>
  </si>
  <si>
    <t>li</t>
  </si>
  <si>
    <t>Col Count</t>
  </si>
  <si>
    <r>
      <rPr>
        <b/>
        <sz val="14"/>
        <color theme="1"/>
        <rFont val="Calibri"/>
        <family val="2"/>
        <scheme val="minor"/>
      </rPr>
      <t xml:space="preserve">Additional Wainscot </t>
    </r>
    <r>
      <rPr>
        <b/>
        <sz val="12"/>
        <color theme="1"/>
        <rFont val="Calibri"/>
        <family val="2"/>
        <scheme val="minor"/>
      </rPr>
      <t>(Over Doors, Under/Over Windows etc.)</t>
    </r>
  </si>
  <si>
    <t>In.</t>
  </si>
  <si>
    <r>
      <rPr>
        <b/>
        <sz val="14"/>
        <color theme="1"/>
        <rFont val="Calibri"/>
        <family val="2"/>
        <scheme val="minor"/>
      </rPr>
      <t xml:space="preserve">Trim Stones </t>
    </r>
    <r>
      <rPr>
        <b/>
        <sz val="12"/>
        <color theme="1"/>
        <rFont val="Calibri"/>
        <family val="2"/>
        <scheme val="minor"/>
      </rPr>
      <t xml:space="preserve"> (Over Doors and Windows etc. Trim Stone SF is automatically deducted from Wall SF.)</t>
    </r>
  </si>
  <si>
    <r>
      <rPr>
        <b/>
        <sz val="14"/>
        <color theme="1"/>
        <rFont val="Calibri"/>
        <family val="2"/>
        <scheme val="minor"/>
      </rPr>
      <t>J Channel</t>
    </r>
    <r>
      <rPr>
        <b/>
        <sz val="12"/>
        <color theme="1"/>
        <rFont val="Calibri"/>
        <family val="2"/>
        <scheme val="minor"/>
      </rPr>
      <t xml:space="preserve"> (Perimeter Around Doors &amp; Windows, etc. only available in Taupe)</t>
    </r>
  </si>
  <si>
    <t xml:space="preserve"> </t>
  </si>
  <si>
    <t>Total SF F</t>
  </si>
  <si>
    <t>Sub Total LF C</t>
  </si>
  <si>
    <t>Wain Ea. Total</t>
  </si>
  <si>
    <t>SS Tot. Inches</t>
  </si>
  <si>
    <t>Versetta Stone Detailed Project Estimator Totals</t>
  </si>
  <si>
    <t>SF - Outs</t>
  </si>
  <si>
    <t>Sub T C Bndls.</t>
  </si>
  <si>
    <t>Total Wain. Bndls</t>
  </si>
  <si>
    <t>SS Total Pcs.</t>
  </si>
  <si>
    <t>Item</t>
  </si>
  <si>
    <t>Bundles</t>
  </si>
  <si>
    <r>
      <rPr>
        <b/>
        <sz val="11"/>
        <color theme="0"/>
        <rFont val="Calibri"/>
        <family val="2"/>
        <scheme val="minor"/>
      </rPr>
      <t>8</t>
    </r>
    <r>
      <rPr>
        <b/>
        <sz val="11"/>
        <color theme="0"/>
        <rFont val="Arial"/>
        <family val="2"/>
      </rPr>
      <t>►</t>
    </r>
  </si>
  <si>
    <t>Waste %</t>
  </si>
  <si>
    <t>Total Bundles</t>
  </si>
  <si>
    <t>Calc. Total</t>
  </si>
  <si>
    <t>Add On's</t>
  </si>
  <si>
    <t>Total</t>
  </si>
  <si>
    <t>Total F Bndls.</t>
  </si>
  <si>
    <t>Sm. Col. C Bndls</t>
  </si>
  <si>
    <t>TS Total Inches</t>
  </si>
  <si>
    <t>JC Total Inches</t>
  </si>
  <si>
    <t>Flats (4 SF/Bundle)</t>
  </si>
  <si>
    <t>Starter Strip (10'/Ea.)</t>
  </si>
  <si>
    <t>T F Bndls - ST C Bndls.</t>
  </si>
  <si>
    <t>Total C Bndls</t>
  </si>
  <si>
    <t>TS Total Bndls.</t>
  </si>
  <si>
    <t>JC Total Pieces</t>
  </si>
  <si>
    <t>Corners (4 SF/Bundle)</t>
  </si>
  <si>
    <t>J Channel (10'/Ea.)</t>
  </si>
  <si>
    <t>Wainscot (6 LF/Bundle)</t>
  </si>
  <si>
    <r>
      <t xml:space="preserve">Adhesive One 10.3 oz Tube = 30' of </t>
    </r>
    <r>
      <rPr>
        <b/>
        <sz val="11"/>
        <color theme="1"/>
        <rFont val="Calibri"/>
        <family val="2"/>
      </rPr>
      <t>¼</t>
    </r>
    <r>
      <rPr>
        <b/>
        <sz val="11"/>
        <color theme="1"/>
        <rFont val="Calibri"/>
        <family val="2"/>
        <scheme val="minor"/>
      </rPr>
      <t>" Bead Typ.</t>
    </r>
  </si>
  <si>
    <t>Trim Stones (6 LF/Bundle)</t>
  </si>
  <si>
    <t>Note Add On's are an Optional Addition to the Calculated Total</t>
  </si>
  <si>
    <t>Tight Cut Plum Creek</t>
  </si>
  <si>
    <t>Taupe</t>
  </si>
  <si>
    <t>Stone Grey</t>
  </si>
  <si>
    <t>Tight Cut Mission Point</t>
  </si>
  <si>
    <t>Charcoal</t>
  </si>
  <si>
    <t>Tight Cut Sand</t>
  </si>
  <si>
    <t>Tight Cut Sterling</t>
  </si>
  <si>
    <t>Tight Cut Terra Rosa</t>
  </si>
  <si>
    <t>Tight Cut Northern Ash</t>
  </si>
  <si>
    <t>Ledgestone Plum Creek</t>
  </si>
  <si>
    <t>Ledgestone Mission Point</t>
  </si>
  <si>
    <t>Ledgestone Sand</t>
  </si>
  <si>
    <t>Ledgestone Sterling</t>
  </si>
  <si>
    <t>Ledgestone Terra Rosa</t>
  </si>
  <si>
    <t>Ledgestone Northern Ash</t>
  </si>
  <si>
    <t>Carved Block Midnight</t>
  </si>
  <si>
    <t>Carved Block Sea Salt</t>
  </si>
  <si>
    <t>See Notes on the PDF Instuction Document For Information Regarding All Data Entry.</t>
  </si>
  <si>
    <t>DISCLAIMER: The calculations resulting from the use of the Versetta Stone Detailed Project Estimator are intended to assist the user in determining the proper amount of materials needed for the project. They should be used as a working reference &amp; guidelines and they may not include all external factors affecting final results of your project. The suitability and use of this information for any particular project is the responsibility of the user or the user’s authorized agent. Boral shall not be held responsible for any deviations or issues that arise from using these tools. All calculations have been tested for accuracy; however, user assumes full responsibility for the results generated from user’s entries. 
©2020 Boral Building Products Inc.  Estimator Tool Improvements used with permission by their author, Morris Rozema, Concrete Special Ties, cstsupplies.com  morrisr@cstsupplies.com</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</si>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</sst>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164" formatCode="0.0"/>
  </numFmts>
  <fonts count="16">
    <font>
      <sz val="11"/>
      <color theme="1"/>
      <name val="Calibri"/>
      <charset val="134"/>
      <scheme val="minor"/>
    </font>
    <font>
      <sz val="12"/>
      <color theme="1"/>
      <name val="Calibri"/>
      <family val="2"/>
      <scheme val="minor"/>
    </font>
    <font>
      <b/>
      <sz val="11"/>
      <color theme="1"/>
      <name val="Calibri"/>
      <family val="2"/>
      <scheme val="minor"/>
    </font>
    <font>
      <b/>
      <sz val="12"/>
      <color theme="1"/>
      <name val="Calibri"/>
      <family val="2"/>
      <scheme val="minor"/>
    </font>
    <font>
      <b/>
      <sz val="26"/>
      <color theme="1"/>
      <name val="Calibri"/>
      <family val="2"/>
      <scheme val="minor"/>
    </font>
    <font>
      <b/>
      <sz val="14"/>
      <color theme="1"/>
      <name val="Calibri"/>
      <family val="2"/>
      <scheme val="minor"/>
    </font>
    <font>
      <b/>
      <sz val="14"/>
      <color theme="0"/>
      <name val="Calibri"/>
      <family val="2"/>
      <scheme val="minor"/>
    </font>
    <font>
      <b/>
      <sz val="16"/>
      <color theme="1"/>
      <name val="Calibri"/>
      <family val="2"/>
      <scheme val="minor"/>
    </font>
    <font>
      <b/>
      <sz val="12"/>
      <color theme="1"/>
      <name val="Calibri (Body)"/>
      <charset val="134"/>
    </font>
    <font>
      <b/>
      <sz val="11"/>
      <color theme="0"/>
      <name val="Calibri"/>
      <family val="2"/>
      <scheme val="minor"/>
    </font>
    <font>
      <b/>
      <sz val="22"/>
      <color theme="1"/>
      <name val="Calibri"/>
      <family val="2"/>
      <scheme val="minor"/>
    </font>
    <font>
      <b/>
      <sz val="48"/>
      <color theme="1"/>
      <name val="Calibri"/>
      <family val="2"/>
      <scheme val="minor"/>
    </font>
    <font>
      <b/>
      <sz val="12"/>
      <color theme="1"/>
      <name val="Calibri"/>
      <family val="2"/>
    </font>
    <font>
      <b/>
      <sz val="10"/>
      <color theme="1"/>
      <name val="Calibri"/>
      <family val="2"/>
      <scheme val="minor"/>
    </font>
    <font>
      <b/>
      <sz val="11"/>
      <color theme="0"/>
      <name val="Arial"/>
      <family val="2"/>
    </font>
    <font>
      <b/>
      <sz val="11"/>
      <color theme="1"/>
      <name val="Calibri"/>
      <family val="2"/>
    </font>
  </fonts>
  <fills count="11">
    <fill>
      <patternFill patternType="none"/>
    </fill>
    <fill>
      <patternFill patternType="gray125"/>
    </fill>
    <fill>
      <patternFill patternType="solid">
        <fgColor theme="6" tint="0.39994506668294322"/>
        <bgColor indexed="64"/>
      </patternFill>
    </fill>
    <fill>
      <patternFill patternType="solid">
        <fgColor theme="7" tint="0.79995117038483843"/>
        <bgColor indexed="64"/>
      </patternFill>
    </fill>
    <fill>
      <patternFill patternType="solid">
        <fgColor theme="1"/>
        <bgColor indexed="64"/>
      </patternFill>
    </fill>
    <fill>
      <patternFill patternType="solid">
        <fgColor theme="6" tint="0.59999389629810485"/>
        <bgColor indexed="64"/>
      </patternFill>
    </fill>
    <fill>
      <patternFill patternType="gray0625"/>
    </fill>
    <fill>
      <patternFill patternType="solid">
        <fgColor theme="5" tint="0.39994506668294322"/>
        <bgColor indexed="64"/>
      </patternFill>
    </fill>
    <fill>
      <patternFill patternType="solid">
        <fgColor theme="9" tint="0.59999389629810485"/>
        <bgColor indexed="64"/>
      </patternFill>
    </fill>
    <fill>
      <patternFill patternType="solid">
        <fgColor theme="4" tint="0.39994506668294322"/>
        <bgColor indexed="64"/>
      </patternFill>
    </fill>
    <fill>
      <patternFill patternType="solid">
        <fgColor rgb="FFFF0000"/>
        <bgColor indexed="64"/>
      </patternFill>
    </fill>
  </fills>
  <borders count="68">
    <border>
      <left/>
      <right/>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ck">
        <color auto="1"/>
      </left>
      <right/>
      <top style="thick">
        <color auto="1"/>
      </top>
      <bottom style="medium">
        <color auto="1"/>
      </bottom>
      <diagonal/>
    </border>
    <border>
      <left/>
      <right style="medium">
        <color auto="1"/>
      </right>
      <top style="thick">
        <color auto="1"/>
      </top>
      <bottom style="medium">
        <color auto="1"/>
      </bottom>
      <diagonal/>
    </border>
    <border>
      <left/>
      <right/>
      <top style="thick">
        <color auto="1"/>
      </top>
      <bottom style="medium">
        <color auto="1"/>
      </bottom>
      <diagonal/>
    </border>
    <border>
      <left style="medium">
        <color auto="1"/>
      </left>
      <right/>
      <top style="thick">
        <color auto="1"/>
      </top>
      <bottom style="medium">
        <color auto="1"/>
      </bottom>
      <diagonal/>
    </border>
    <border>
      <left style="thick">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top style="medium">
        <color auto="1"/>
      </top>
      <bottom style="thick">
        <color auto="1"/>
      </bottom>
      <diagonal/>
    </border>
    <border>
      <left/>
      <right style="medium">
        <color auto="1"/>
      </right>
      <top style="medium">
        <color auto="1"/>
      </top>
      <bottom style="thick">
        <color auto="1"/>
      </bottom>
      <diagonal/>
    </border>
    <border>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thick">
        <color auto="1"/>
      </bottom>
      <diagonal/>
    </border>
    <border>
      <left style="thick">
        <color auto="1"/>
      </left>
      <right/>
      <top/>
      <bottom style="thick">
        <color auto="1"/>
      </bottom>
      <diagonal/>
    </border>
    <border>
      <left style="medium">
        <color auto="1"/>
      </left>
      <right/>
      <top/>
      <bottom/>
      <diagonal/>
    </border>
    <border>
      <left/>
      <right style="thin">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top/>
      <bottom style="medium">
        <color auto="1"/>
      </bottom>
      <diagonal/>
    </border>
    <border>
      <left/>
      <right style="thin">
        <color auto="1"/>
      </right>
      <top/>
      <bottom style="thin">
        <color auto="1"/>
      </bottom>
      <diagonal/>
    </border>
    <border>
      <left style="thin">
        <color auto="1"/>
      </left>
      <right style="thick">
        <color auto="1"/>
      </right>
      <top style="medium">
        <color auto="1"/>
      </top>
      <bottom style="thin">
        <color auto="1"/>
      </bottom>
      <diagonal/>
    </border>
    <border>
      <left/>
      <right style="thin">
        <color auto="1"/>
      </right>
      <top/>
      <bottom/>
      <diagonal/>
    </border>
    <border>
      <left/>
      <right style="thick">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thick">
        <color auto="1"/>
      </top>
      <bottom/>
      <diagonal/>
    </border>
    <border>
      <left style="thick">
        <color auto="1"/>
      </left>
      <right/>
      <top style="medium">
        <color auto="1"/>
      </top>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style="thick">
        <color auto="1"/>
      </right>
      <top style="thick">
        <color auto="1"/>
      </top>
      <bottom style="medium">
        <color auto="1"/>
      </bottom>
      <diagonal/>
    </border>
    <border>
      <left style="medium">
        <color auto="1"/>
      </left>
      <right/>
      <top/>
      <bottom style="thin">
        <color auto="1"/>
      </bottom>
      <diagonal/>
    </border>
    <border>
      <left/>
      <right style="thick">
        <color auto="1"/>
      </right>
      <top/>
      <bottom style="thin">
        <color auto="1"/>
      </bottom>
      <diagonal/>
    </border>
    <border>
      <left style="medium">
        <color auto="1"/>
      </left>
      <right/>
      <top/>
      <bottom style="thick">
        <color auto="1"/>
      </bottom>
      <diagonal/>
    </border>
    <border>
      <left/>
      <right style="thick">
        <color auto="1"/>
      </right>
      <top/>
      <bottom style="thick">
        <color auto="1"/>
      </bottom>
      <diagonal/>
    </border>
    <border>
      <left/>
      <right/>
      <top style="medium">
        <color auto="1"/>
      </top>
      <bottom style="thick">
        <color auto="1"/>
      </bottom>
      <diagonal/>
    </border>
    <border>
      <left/>
      <right style="medium">
        <color auto="1"/>
      </right>
      <top/>
      <bottom/>
      <diagonal/>
    </border>
    <border>
      <left/>
      <right style="thick">
        <color auto="1"/>
      </right>
      <top style="thick">
        <color auto="1"/>
      </top>
      <bottom style="thick">
        <color auto="1"/>
      </bottom>
      <diagonal/>
    </border>
    <border>
      <left style="medium">
        <color auto="1"/>
      </left>
      <right style="thick">
        <color auto="1"/>
      </right>
      <top/>
      <bottom style="medium">
        <color auto="1"/>
      </bottom>
      <diagonal/>
    </border>
    <border>
      <left style="thin">
        <color auto="1"/>
      </left>
      <right style="thick">
        <color auto="1"/>
      </right>
      <top/>
      <bottom style="thin">
        <color auto="1"/>
      </bottom>
      <diagonal/>
    </border>
    <border>
      <left style="thin">
        <color auto="1"/>
      </left>
      <right style="thick">
        <color auto="1"/>
      </right>
      <top/>
      <bottom style="thick">
        <color auto="1"/>
      </bottom>
      <diagonal/>
    </border>
    <border>
      <left/>
      <right style="thick">
        <color auto="1"/>
      </right>
      <top style="thick">
        <color auto="1"/>
      </top>
      <bottom/>
      <diagonal/>
    </border>
    <border>
      <left/>
      <right style="thick">
        <color auto="1"/>
      </right>
      <top/>
      <bottom style="medium">
        <color auto="1"/>
      </bottom>
      <diagonal/>
    </border>
    <border>
      <left/>
      <right style="thick">
        <color auto="1"/>
      </right>
      <top/>
      <bottom/>
      <diagonal/>
    </border>
    <border>
      <left style="medium">
        <color auto="1"/>
      </left>
      <right style="medium">
        <color auto="1"/>
      </right>
      <top style="medium">
        <color auto="1"/>
      </top>
      <bottom style="medium">
        <color auto="1"/>
      </bottom>
      <diagonal/>
    </border>
    <border>
      <left/>
      <right style="medium">
        <color auto="1"/>
      </right>
      <top/>
      <bottom style="thick">
        <color auto="1"/>
      </bottom>
      <diagonal/>
    </border>
    <border>
      <left style="medium">
        <color auto="1"/>
      </left>
      <right style="thick">
        <color auto="1"/>
      </right>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pplyProtection="1">
      <alignment horizontal="center" vertical="center"/>
    </xf>
    <xf numFmtId="0" fontId="0" fillId="0" borderId="0" xfId="0" applyProtection="1">
      <alignment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xf>
    <xf numFmtId="0" fontId="2" fillId="5" borderId="21" xfId="0" applyFont="1" applyFill="1" applyBorder="1" applyAlignment="1" applyProtection="1">
      <alignment horizontal="center" vertical="center"/>
    </xf>
    <xf numFmtId="0" fontId="2" fillId="5" borderId="22" xfId="0" applyFont="1" applyFill="1" applyBorder="1" applyAlignment="1" applyProtection="1">
      <alignment horizontal="center" vertical="center"/>
    </xf>
    <xf numFmtId="0" fontId="2" fillId="5" borderId="23" xfId="0" applyFont="1" applyFill="1" applyBorder="1" applyAlignment="1" applyProtection="1">
      <alignment horizontal="center" vertical="center"/>
    </xf>
    <xf numFmtId="1" fontId="2" fillId="3" borderId="24" xfId="0" applyNumberFormat="1" applyFont="1" applyFill="1" applyBorder="1" applyAlignment="1" applyProtection="1">
      <alignment horizontal="center" vertical="center"/>
      <protection locked="0"/>
    </xf>
    <xf numFmtId="164" fontId="2" fillId="3" borderId="24" xfId="0" applyNumberFormat="1" applyFont="1" applyFill="1" applyBorder="1" applyAlignment="1" applyProtection="1">
      <alignment horizontal="center" vertical="center"/>
      <protection locked="0"/>
    </xf>
    <xf numFmtId="0" fontId="2" fillId="5" borderId="27" xfId="0" applyFont="1" applyFill="1" applyBorder="1" applyAlignment="1" applyProtection="1">
      <alignment horizontal="center" vertical="center"/>
    </xf>
    <xf numFmtId="1" fontId="2" fillId="3" borderId="28" xfId="0" applyNumberFormat="1" applyFont="1" applyFill="1" applyBorder="1" applyAlignment="1" applyProtection="1">
      <alignment horizontal="center" vertical="center"/>
      <protection locked="0"/>
    </xf>
    <xf numFmtId="164" fontId="2" fillId="3" borderId="28"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6" borderId="3" xfId="0" applyFont="1" applyFill="1" applyBorder="1" applyAlignment="1" applyProtection="1">
      <alignment horizontal="center" vertical="center"/>
    </xf>
    <xf numFmtId="0" fontId="2" fillId="5" borderId="29" xfId="0" applyFont="1" applyFill="1" applyBorder="1" applyAlignment="1" applyProtection="1">
      <alignment horizontal="center" vertical="center"/>
    </xf>
    <xf numFmtId="0" fontId="2" fillId="6" borderId="0" xfId="0" applyFont="1" applyFill="1" applyAlignment="1" applyProtection="1">
      <alignment horizontal="center" vertical="center"/>
    </xf>
    <xf numFmtId="164" fontId="2" fillId="3" borderId="30" xfId="0" applyNumberFormat="1" applyFont="1" applyFill="1" applyBorder="1" applyAlignment="1" applyProtection="1">
      <alignment horizontal="center" vertical="center"/>
      <protection locked="0"/>
    </xf>
    <xf numFmtId="1" fontId="2" fillId="3" borderId="22" xfId="0" applyNumberFormat="1" applyFont="1" applyFill="1" applyBorder="1" applyAlignment="1" applyProtection="1">
      <alignment horizontal="center" vertical="center"/>
      <protection locked="0"/>
    </xf>
    <xf numFmtId="164" fontId="2" fillId="3" borderId="29" xfId="0" applyNumberFormat="1" applyFont="1" applyFill="1" applyBorder="1" applyAlignment="1" applyProtection="1">
      <alignment horizontal="center" vertical="center"/>
      <protection locked="0"/>
    </xf>
    <xf numFmtId="164" fontId="2" fillId="3" borderId="31" xfId="0" applyNumberFormat="1"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xf>
    <xf numFmtId="0" fontId="2" fillId="0" borderId="32"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2" fillId="5" borderId="35" xfId="0" applyFont="1" applyFill="1" applyBorder="1" applyAlignment="1" applyProtection="1">
      <alignment horizontal="center" vertical="center" wrapText="1"/>
    </xf>
    <xf numFmtId="0" fontId="2" fillId="5" borderId="12" xfId="0" applyFont="1" applyFill="1" applyBorder="1" applyAlignment="1" applyProtection="1">
      <alignment horizontal="center" vertical="center"/>
    </xf>
    <xf numFmtId="0" fontId="2" fillId="5" borderId="38" xfId="0" applyFont="1" applyFill="1" applyBorder="1" applyAlignment="1" applyProtection="1">
      <alignment horizontal="center" vertical="center" wrapText="1"/>
    </xf>
    <xf numFmtId="0" fontId="2" fillId="3" borderId="40" xfId="0" applyFont="1" applyFill="1" applyBorder="1" applyAlignment="1" applyProtection="1">
      <alignment horizontal="center" vertical="center"/>
      <protection locked="0"/>
    </xf>
    <xf numFmtId="1" fontId="2" fillId="3" borderId="41" xfId="0" applyNumberFormat="1" applyFont="1" applyFill="1" applyBorder="1" applyAlignment="1" applyProtection="1">
      <alignment horizontal="center" vertical="center"/>
      <protection locked="0"/>
    </xf>
    <xf numFmtId="1" fontId="2" fillId="3" borderId="44" xfId="0" applyNumberFormat="1"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1" fontId="5" fillId="0" borderId="0" xfId="0" applyNumberFormat="1" applyFont="1" applyFill="1" applyBorder="1" applyAlignment="1" applyProtection="1">
      <alignment vertical="center"/>
    </xf>
    <xf numFmtId="1" fontId="5" fillId="0" borderId="0" xfId="0" applyNumberFormat="1" applyFont="1" applyFill="1" applyAlignment="1" applyProtection="1">
      <alignment vertical="center"/>
    </xf>
    <xf numFmtId="0" fontId="2" fillId="5" borderId="54" xfId="0" applyFont="1" applyFill="1" applyBorder="1" applyAlignment="1" applyProtection="1">
      <alignment horizontal="center" vertical="center" wrapText="1"/>
    </xf>
    <xf numFmtId="164" fontId="2" fillId="3" borderId="22" xfId="0" applyNumberFormat="1"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56"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xf>
    <xf numFmtId="0" fontId="4" fillId="3" borderId="0" xfId="0" applyFont="1" applyFill="1" applyAlignment="1" applyProtection="1">
      <alignment horizontal="center" vertical="center" wrapText="1"/>
    </xf>
    <xf numFmtId="0" fontId="4" fillId="10" borderId="60"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2" fillId="5" borderId="35" xfId="0" applyFont="1" applyFill="1" applyBorder="1" applyAlignment="1" applyProtection="1">
      <alignment horizontal="center" vertical="center"/>
    </xf>
    <xf numFmtId="0" fontId="2" fillId="5" borderId="62" xfId="0" applyFont="1" applyFill="1" applyBorder="1" applyAlignment="1" applyProtection="1">
      <alignment horizontal="center" vertical="center"/>
    </xf>
    <xf numFmtId="1" fontId="2" fillId="3" borderId="63" xfId="0" applyNumberFormat="1" applyFont="1" applyFill="1" applyBorder="1" applyAlignment="1" applyProtection="1">
      <alignment horizontal="center" vertical="center"/>
      <protection locked="0"/>
    </xf>
    <xf numFmtId="1" fontId="2" fillId="3" borderId="64"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Fill="1" applyBorder="1" applyAlignment="1" applyProtection="1">
      <alignment horizontal="center" vertical="center"/>
    </xf>
    <xf numFmtId="0" fontId="5" fillId="0" borderId="0" xfId="0" applyFont="1" applyFill="1" applyAlignment="1" applyProtection="1">
      <alignment horizontal="center" vertical="center" wrapText="1"/>
    </xf>
    <xf numFmtId="7" fontId="2" fillId="0" borderId="0" xfId="0" applyNumberFormat="1" applyFont="1" applyFill="1" applyBorder="1" applyAlignment="1" applyProtection="1">
      <alignment vertical="center"/>
    </xf>
    <xf numFmtId="0" fontId="2" fillId="0" borderId="57" xfId="0" applyFont="1" applyBorder="1" applyAlignment="1" applyProtection="1">
      <alignment horizontal="center" vertical="center"/>
    </xf>
    <xf numFmtId="0" fontId="2" fillId="0" borderId="59" xfId="0" applyFont="1" applyBorder="1" applyAlignment="1" applyProtection="1">
      <alignment horizontal="center" vertical="center"/>
    </xf>
    <xf numFmtId="0" fontId="2" fillId="0" borderId="59" xfId="0" applyFont="1" applyFill="1" applyBorder="1" applyAlignment="1" applyProtection="1">
      <alignment horizontal="center" vertical="center"/>
    </xf>
    <xf numFmtId="0" fontId="2"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0" borderId="13" xfId="0" applyFont="1" applyBorder="1" applyAlignment="1" applyProtection="1">
      <alignment horizontal="center" vertical="center"/>
    </xf>
    <xf numFmtId="0" fontId="14" fillId="4" borderId="7" xfId="0" applyFont="1" applyFill="1" applyBorder="1" applyAlignment="1" applyProtection="1">
      <alignment horizontal="center" vertical="center"/>
    </xf>
    <xf numFmtId="0" fontId="5" fillId="2" borderId="10"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1" fontId="5" fillId="3" borderId="10" xfId="0" applyNumberFormat="1" applyFont="1" applyFill="1" applyBorder="1" applyAlignment="1" applyProtection="1">
      <alignment horizontal="center" vertical="center"/>
      <protection locked="0"/>
    </xf>
    <xf numFmtId="1" fontId="5" fillId="3" borderId="9" xfId="0" applyNumberFormat="1" applyFont="1" applyFill="1" applyBorder="1" applyAlignment="1" applyProtection="1">
      <alignment horizontal="center" vertical="center"/>
      <protection locked="0"/>
    </xf>
    <xf numFmtId="1" fontId="5" fillId="3" borderId="13" xfId="0" applyNumberFormat="1" applyFont="1" applyFill="1" applyBorder="1" applyAlignment="1" applyProtection="1">
      <alignment horizontal="center" vertical="center"/>
      <protection locked="0"/>
    </xf>
    <xf numFmtId="1" fontId="5" fillId="3" borderId="11" xfId="0" applyNumberFormat="1" applyFont="1" applyFill="1" applyBorder="1" applyAlignment="1" applyProtection="1">
      <alignment horizontal="center" vertical="center"/>
      <protection locked="0"/>
    </xf>
    <xf numFmtId="1" fontId="5" fillId="3" borderId="12" xfId="0" applyNumberFormat="1" applyFont="1" applyFill="1" applyBorder="1" applyAlignment="1" applyProtection="1">
      <alignment horizontal="center" vertical="center"/>
      <protection locked="0"/>
    </xf>
    <xf numFmtId="1" fontId="5" fillId="3" borderId="14" xfId="0" applyNumberFormat="1" applyFont="1" applyFill="1" applyBorder="1" applyAlignment="1" applyProtection="1">
      <alignment horizontal="center" vertical="center"/>
      <protection locked="0"/>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52" xfId="0" applyFont="1" applyBorder="1" applyAlignment="1" applyProtection="1">
      <alignment horizontal="center" vertical="center" wrapText="1"/>
    </xf>
    <xf numFmtId="0" fontId="11" fillId="0" borderId="66" xfId="0" applyFont="1" applyBorder="1" applyAlignment="1" applyProtection="1">
      <alignment horizontal="center" vertical="center"/>
    </xf>
    <xf numFmtId="0" fontId="11" fillId="0" borderId="67" xfId="0" applyFont="1" applyBorder="1" applyAlignment="1" applyProtection="1">
      <alignment horizontal="center" vertical="center"/>
    </xf>
    <xf numFmtId="0" fontId="11" fillId="0" borderId="65" xfId="0" applyFont="1" applyBorder="1" applyAlignment="1" applyProtection="1">
      <alignment horizontal="center" vertical="center"/>
    </xf>
    <xf numFmtId="0" fontId="6" fillId="4" borderId="2" xfId="0" applyFont="1" applyFill="1" applyBorder="1" applyAlignment="1" applyProtection="1">
      <alignment horizontal="center" vertical="center" wrapText="1"/>
    </xf>
    <xf numFmtId="0" fontId="6" fillId="4" borderId="36" xfId="0" applyFont="1" applyFill="1" applyBorder="1" applyAlignment="1" applyProtection="1">
      <alignment horizontal="center" vertical="center" wrapText="1"/>
    </xf>
    <xf numFmtId="0" fontId="2" fillId="8" borderId="7" xfId="0" applyFont="1" applyFill="1" applyBorder="1" applyAlignment="1" applyProtection="1">
      <alignment horizontal="center" vertical="center"/>
    </xf>
    <xf numFmtId="0" fontId="2" fillId="8" borderId="20" xfId="0" applyFont="1" applyFill="1" applyBorder="1" applyAlignment="1" applyProtection="1">
      <alignment horizontal="center" vertical="center"/>
    </xf>
    <xf numFmtId="0" fontId="2" fillId="3" borderId="7"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8" borderId="8" xfId="0" applyFont="1" applyFill="1" applyBorder="1" applyAlignment="1" applyProtection="1">
      <alignment horizontal="center" vertical="center"/>
    </xf>
    <xf numFmtId="0" fontId="5" fillId="5" borderId="43"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5" borderId="5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5" borderId="0" xfId="0" applyFont="1" applyFill="1" applyAlignment="1" applyProtection="1">
      <alignment horizontal="center" vertical="center" wrapText="1"/>
    </xf>
    <xf numFmtId="0" fontId="5" fillId="5" borderId="32"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5" borderId="61" xfId="0" applyFont="1" applyFill="1" applyBorder="1" applyAlignment="1" applyProtection="1">
      <alignment horizontal="center" vertical="center" wrapText="1"/>
    </xf>
    <xf numFmtId="0" fontId="5" fillId="3" borderId="0" xfId="0" applyFont="1" applyFill="1" applyAlignment="1" applyProtection="1">
      <alignment horizontal="center" vertical="center" wrapText="1"/>
      <protection locked="0"/>
    </xf>
    <xf numFmtId="0" fontId="5" fillId="3" borderId="59"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50"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5" fillId="2" borderId="51"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10" fillId="3" borderId="4" xfId="0" applyFont="1" applyFill="1" applyBorder="1" applyAlignment="1" applyProtection="1">
      <alignment horizontal="left" vertical="center" wrapText="1"/>
    </xf>
    <xf numFmtId="0" fontId="10" fillId="3" borderId="0" xfId="0" applyFont="1" applyFill="1" applyAlignment="1" applyProtection="1">
      <alignment horizontal="left" vertical="center" wrapText="1"/>
    </xf>
    <xf numFmtId="0" fontId="10" fillId="3" borderId="32" xfId="0" applyFont="1" applyFill="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10" fillId="3" borderId="0" xfId="0" applyFont="1" applyFill="1" applyAlignment="1" applyProtection="1">
      <alignment horizontal="center" vertical="center" wrapText="1"/>
    </xf>
    <xf numFmtId="0" fontId="10" fillId="3" borderId="59"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50" xfId="0" applyFont="1" applyFill="1" applyBorder="1" applyAlignment="1" applyProtection="1">
      <alignment horizontal="center" vertical="center" wrapText="1"/>
    </xf>
    <xf numFmtId="0" fontId="7" fillId="9" borderId="7" xfId="0" applyFont="1" applyFill="1" applyBorder="1" applyAlignment="1" applyProtection="1">
      <alignment horizontal="center" vertical="center" wrapText="1"/>
    </xf>
    <xf numFmtId="0" fontId="7" fillId="9" borderId="8" xfId="0" applyFont="1" applyFill="1" applyBorder="1" applyAlignment="1" applyProtection="1">
      <alignment horizontal="center" vertical="center" wrapText="1"/>
    </xf>
    <xf numFmtId="0" fontId="7" fillId="9" borderId="20"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11" fillId="0" borderId="10"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11"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65"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52" xfId="0" applyFont="1" applyBorder="1" applyAlignment="1" applyProtection="1">
      <alignment horizontal="center" vertical="center"/>
    </xf>
    <xf numFmtId="0" fontId="3" fillId="2" borderId="19"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57" xfId="0" applyFont="1" applyFill="1" applyBorder="1" applyAlignment="1" applyProtection="1">
      <alignment horizontal="center" vertical="center" wrapText="1"/>
    </xf>
    <xf numFmtId="0" fontId="5" fillId="2" borderId="58"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57"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0" xfId="0" applyFont="1" applyFill="1" applyAlignment="1" applyProtection="1">
      <alignment horizontal="center" vertical="center" wrapText="1"/>
    </xf>
    <xf numFmtId="0" fontId="4" fillId="3" borderId="59" xfId="0" applyFont="1" applyFill="1" applyBorder="1" applyAlignment="1" applyProtection="1">
      <alignment horizontal="center" vertical="center" wrapText="1"/>
    </xf>
    <xf numFmtId="1" fontId="2" fillId="3" borderId="47" xfId="0" applyNumberFormat="1" applyFont="1" applyFill="1" applyBorder="1" applyAlignment="1" applyProtection="1">
      <alignment horizontal="center" vertical="center"/>
      <protection locked="0"/>
    </xf>
    <xf numFmtId="1" fontId="2" fillId="3" borderId="48" xfId="0" applyNumberFormat="1" applyFont="1" applyFill="1" applyBorder="1" applyAlignment="1" applyProtection="1">
      <alignment horizontal="center" vertical="center"/>
      <protection locked="0"/>
    </xf>
    <xf numFmtId="1" fontId="2" fillId="3" borderId="49" xfId="0" applyNumberFormat="1" applyFont="1" applyFill="1" applyBorder="1" applyAlignment="1" applyProtection="1">
      <alignment horizontal="center" vertical="center"/>
      <protection locked="0"/>
    </xf>
    <xf numFmtId="1" fontId="2" fillId="3" borderId="50" xfId="0" applyNumberFormat="1" applyFont="1" applyFill="1" applyBorder="1" applyAlignment="1" applyProtection="1">
      <alignment horizontal="center" vertical="center"/>
      <protection locked="0"/>
    </xf>
    <xf numFmtId="0" fontId="4" fillId="7" borderId="5" xfId="0" applyFont="1" applyFill="1" applyBorder="1" applyAlignment="1" applyProtection="1">
      <alignment horizontal="center" vertical="center" wrapText="1"/>
    </xf>
    <xf numFmtId="0" fontId="4" fillId="7" borderId="6" xfId="0" applyFont="1" applyFill="1" applyBorder="1" applyAlignment="1" applyProtection="1">
      <alignment horizontal="center" vertical="center" wrapText="1"/>
    </xf>
    <xf numFmtId="0" fontId="4" fillId="7" borderId="53" xfId="0" applyFont="1" applyFill="1" applyBorder="1" applyAlignment="1" applyProtection="1">
      <alignment horizontal="center" vertical="center" wrapText="1"/>
    </xf>
    <xf numFmtId="0" fontId="2" fillId="5" borderId="18" xfId="0" applyFont="1" applyFill="1" applyBorder="1" applyAlignment="1" applyProtection="1">
      <alignment horizontal="center" vertical="center"/>
    </xf>
    <xf numFmtId="0" fontId="2" fillId="5" borderId="16" xfId="0" applyFont="1" applyFill="1" applyBorder="1" applyAlignment="1" applyProtection="1">
      <alignment horizontal="center" vertical="center"/>
    </xf>
    <xf numFmtId="0" fontId="2" fillId="5" borderId="47" xfId="0" applyFont="1" applyFill="1" applyBorder="1" applyAlignment="1" applyProtection="1">
      <alignment horizontal="center" vertical="center"/>
    </xf>
    <xf numFmtId="0" fontId="2" fillId="5" borderId="48" xfId="0" applyFont="1" applyFill="1" applyBorder="1" applyAlignment="1" applyProtection="1">
      <alignment horizontal="center" vertical="center"/>
    </xf>
    <xf numFmtId="1" fontId="2" fillId="3" borderId="23" xfId="0" applyNumberFormat="1" applyFont="1" applyFill="1" applyBorder="1" applyAlignment="1" applyProtection="1">
      <alignment horizontal="center" vertical="center"/>
      <protection locked="0"/>
    </xf>
    <xf numFmtId="1" fontId="2" fillId="3" borderId="41" xfId="0" applyNumberFormat="1" applyFont="1" applyFill="1" applyBorder="1" applyAlignment="1" applyProtection="1">
      <alignment horizontal="center" vertical="center"/>
      <protection locked="0"/>
    </xf>
    <xf numFmtId="1" fontId="2" fillId="3" borderId="27" xfId="0" applyNumberFormat="1" applyFont="1" applyFill="1" applyBorder="1" applyAlignment="1" applyProtection="1">
      <alignment horizontal="center" vertical="center"/>
      <protection locked="0"/>
    </xf>
    <xf numFmtId="1" fontId="2" fillId="3" borderId="44"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xf>
    <xf numFmtId="0" fontId="6" fillId="4" borderId="17" xfId="0" applyFont="1" applyFill="1" applyBorder="1" applyAlignment="1" applyProtection="1">
      <alignment horizontal="center" vertical="center" wrapText="1"/>
    </xf>
    <xf numFmtId="0" fontId="2" fillId="5" borderId="37" xfId="0" applyFont="1" applyFill="1" applyBorder="1" applyAlignment="1" applyProtection="1">
      <alignment horizontal="center" vertical="center"/>
    </xf>
    <xf numFmtId="1" fontId="2" fillId="3" borderId="37" xfId="0" applyNumberFormat="1" applyFont="1" applyFill="1" applyBorder="1" applyAlignment="1" applyProtection="1">
      <alignment horizontal="center" vertical="center"/>
      <protection locked="0"/>
    </xf>
    <xf numFmtId="1" fontId="2" fillId="3" borderId="39"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53"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2" fillId="5" borderId="34"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6" fillId="4" borderId="14" xfId="0" applyFont="1" applyFill="1" applyBorder="1" applyAlignment="1" applyProtection="1">
      <alignment horizontal="center" vertical="center" wrapText="1"/>
    </xf>
    <xf numFmtId="0" fontId="2" fillId="5" borderId="11" xfId="0" applyFont="1" applyFill="1" applyBorder="1" applyAlignment="1" applyProtection="1">
      <alignment horizontal="center" vertical="center"/>
    </xf>
    <xf numFmtId="0" fontId="2" fillId="5"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1" fontId="5" fillId="3" borderId="33" xfId="0" applyNumberFormat="1" applyFont="1" applyFill="1" applyBorder="1" applyAlignment="1" applyProtection="1">
      <alignment horizontal="center" vertical="center"/>
      <protection locked="0"/>
    </xf>
    <xf numFmtId="1" fontId="5" fillId="3" borderId="0" xfId="0" applyNumberFormat="1" applyFont="1" applyFill="1" applyAlignment="1" applyProtection="1">
      <alignment horizontal="center" vertical="center"/>
      <protection locked="0"/>
    </xf>
    <xf numFmtId="1" fontId="5" fillId="3" borderId="52" xfId="0" applyNumberFormat="1"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14" xfId="0" applyFont="1" applyFill="1" applyBorder="1" applyAlignment="1" applyProtection="1">
      <alignment horizontal="center" vertical="center"/>
    </xf>
  </cellXfs>
  <cellStyles count="1">
    <cellStyle name="Normal" xfId="0" builtinId="0"/>
  </cellStyles>
  <dxfs count="43">
    <dxf>
      <font>
        <color theme="9" tint="0.59999389629810485"/>
      </font>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
      <fill>
        <patternFill patternType="solid">
          <bgColor rgb="FFFF0000"/>
        </patternFill>
      </fill>
    </dxf>
    <dxf>
      <fill>
        <patternFill patternType="solid">
          <bgColor theme="7" tint="0.79995117038483843"/>
        </patternFill>
      </fill>
    </dxf>
  </dxfs>
  <tableStyles count="0" defaultTableStyle="TableStyleMedium2" defaultPivotStyle="PivotStyleLight16"/>
  <colors>
    <mruColors>
      <color rgb="FFFF8989"/>
      <color rgb="FF63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Retrospect">
  <a:themeElements>
    <a:clrScheme name="Orange">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Retrospec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Retrospect">
      <a:fillStyleLst>
        <a:solidFill>
          <a:schemeClr val="phClr"/>
        </a:solidFill>
        <a:gradFill rotWithShape="1">
          <a:gsLst>
            <a:gs pos="0">
              <a:schemeClr val="phClr">
                <a:tint val="65000"/>
                <a:shade val="92000"/>
                <a:satMod val="130000"/>
              </a:schemeClr>
            </a:gs>
            <a:gs pos="45000">
              <a:schemeClr val="phClr">
                <a:tint val="60000"/>
                <a:shade val="99000"/>
                <a:satMod val="120000"/>
              </a:schemeClr>
            </a:gs>
            <a:gs pos="100000">
              <a:schemeClr val="phClr">
                <a:tint val="55000"/>
                <a:satMod val="140000"/>
              </a:schemeClr>
            </a:gs>
          </a:gsLst>
          <a:path path="circle">
            <a:fillToRect l="100000" t="100000" r="100000" b="100000"/>
          </a:path>
        </a:gradFill>
        <a:gradFill rotWithShape="1">
          <a:gsLst>
            <a:gs pos="0">
              <a:schemeClr val="phClr">
                <a:shade val="85000"/>
                <a:satMod val="130000"/>
              </a:schemeClr>
            </a:gs>
            <a:gs pos="34000">
              <a:schemeClr val="phClr">
                <a:shade val="87000"/>
                <a:satMod val="125000"/>
              </a:schemeClr>
            </a:gs>
            <a:gs pos="70000">
              <a:schemeClr val="phClr">
                <a:tint val="100000"/>
                <a:shade val="90000"/>
                <a:satMod val="130000"/>
              </a:schemeClr>
            </a:gs>
            <a:gs pos="100000">
              <a:schemeClr val="phClr">
                <a:tint val="100000"/>
                <a:shade val="100000"/>
                <a:satMod val="110000"/>
              </a:schemeClr>
            </a:gs>
          </a:gsLst>
          <a:path path="circle">
            <a:fillToRect l="100000" t="100000" r="100000" b="100000"/>
          </a:path>
        </a:gradFill>
      </a:fillStyleLst>
      <a:lnStyleLst>
        <a:ln w="12700"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44450" dist="25400" dir="2700000" algn="br" rotWithShape="0">
              <a:srgbClr val="000000">
                <a:alpha val="60000"/>
              </a:srgbClr>
            </a:outerShdw>
          </a:effectLst>
          <a:scene3d>
            <a:camera prst="orthographicFront">
              <a:rot lat="0" lon="0" rev="0"/>
            </a:camera>
            <a:lightRig rig="threePt" dir="t">
              <a:rot lat="0" lon="0" rev="19800000"/>
            </a:lightRig>
          </a:scene3d>
          <a:sp3d prstMaterial="flat">
            <a:bevelT w="25400" h="31750"/>
          </a:sp3d>
        </a:effectStyle>
      </a:effectStyleLst>
      <a:bgFillStyleLst>
        <a:solidFill>
          <a:schemeClr val="phClr"/>
        </a:solidFill>
        <a:solidFill>
          <a:schemeClr val="phClr">
            <a:tint val="90000"/>
            <a:shade val="97000"/>
            <a:satMod val="130000"/>
          </a:schemeClr>
        </a:solidFill>
        <a:gradFill rotWithShape="1">
          <a:gsLst>
            <a:gs pos="0">
              <a:schemeClr val="phClr">
                <a:tint val="96000"/>
                <a:shade val="99000"/>
                <a:satMod val="140000"/>
              </a:schemeClr>
            </a:gs>
            <a:gs pos="65000">
              <a:schemeClr val="phClr">
                <a:tint val="100000"/>
                <a:shade val="80000"/>
                <a:satMod val="130000"/>
              </a:schemeClr>
            </a:gs>
            <a:gs pos="100000">
              <a:schemeClr val="phClr">
                <a:tint val="100000"/>
                <a:shade val="48000"/>
                <a:satMod val="120000"/>
              </a:schemeClr>
            </a:gs>
          </a:gsLst>
          <a:lin ang="162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ET77"/>
  <sheetViews>
    <sheetView showGridLines="0" tabSelected="1" view="pageBreakPreview" zoomScaleNormal="100" zoomScaleSheetLayoutView="100" workbookViewId="0">
      <selection activeCell="K49" sqref="K49:L49"/>
    </sheetView>
  </sheetViews>
  <sheetFormatPr defaultColWidth="9.109375" defaultRowHeight="14.4"/>
  <cols>
    <col min="1" max="1" width="4" style="1" customWidth="1"/>
    <col min="2" max="2" width="3.44140625" style="1" customWidth="1"/>
    <col min="3" max="4" width="8.6640625" style="1" customWidth="1"/>
    <col min="5" max="5" width="4.44140625" style="1" customWidth="1"/>
    <col min="6" max="9" width="6.44140625" style="1" customWidth="1"/>
    <col min="10" max="10" width="5" style="1" customWidth="1"/>
    <col min="11" max="11" width="4.33203125" style="1" customWidth="1"/>
    <col min="12" max="12" width="6.44140625" style="1" customWidth="1"/>
    <col min="13" max="13" width="5.44140625" style="1" customWidth="1"/>
    <col min="14" max="15" width="6.44140625" style="1" customWidth="1"/>
    <col min="16" max="16" width="5" style="1" customWidth="1"/>
    <col min="17" max="20" width="5.44140625" style="1" customWidth="1"/>
    <col min="21" max="21" width="7.44140625" style="1" customWidth="1"/>
    <col min="22" max="22" width="6.77734375" style="1" customWidth="1"/>
    <col min="23" max="23" width="5.44140625" style="1" customWidth="1"/>
    <col min="24" max="25" width="6.44140625" style="1" customWidth="1"/>
    <col min="26" max="26" width="4.109375" style="1" customWidth="1"/>
    <col min="27" max="30" width="5.44140625" style="1" customWidth="1"/>
    <col min="31" max="32" width="6.77734375" style="1" customWidth="1"/>
    <col min="33" max="33" width="2.44140625" style="1" customWidth="1"/>
    <col min="34" max="34" width="3.44140625" style="1" customWidth="1"/>
    <col min="35" max="35" width="9.109375" style="1" hidden="1" customWidth="1"/>
    <col min="36" max="40" width="18.33203125" style="1" hidden="1" customWidth="1"/>
    <col min="41" max="45" width="13.77734375" style="1" hidden="1" customWidth="1"/>
    <col min="46" max="46" width="13" style="1" hidden="1" customWidth="1"/>
    <col min="47" max="47" width="13" style="1" customWidth="1"/>
    <col min="48" max="16374" width="9.109375" style="1"/>
    <col min="16375" max="16384" width="9.109375" style="2"/>
  </cols>
  <sheetData>
    <row r="1" spans="2:45" ht="106.05" customHeight="1">
      <c r="B1" s="177" t="s">
        <v>105</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row>
    <row r="2" spans="2:45" ht="9"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62"/>
    </row>
    <row r="3" spans="2:45" ht="34.049999999999997" customHeight="1">
      <c r="B3" s="5"/>
      <c r="C3" s="179" t="s">
        <v>0</v>
      </c>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1"/>
      <c r="AG3" s="63"/>
    </row>
    <row r="4" spans="2:45" ht="9" customHeight="1">
      <c r="B4" s="5"/>
      <c r="AF4" s="16"/>
      <c r="AG4" s="63"/>
    </row>
    <row r="5" spans="2:45" ht="18">
      <c r="B5" s="5"/>
      <c r="C5" s="182" t="s">
        <v>1</v>
      </c>
      <c r="D5" s="115"/>
      <c r="E5" s="115"/>
      <c r="F5" s="115"/>
      <c r="G5" s="115"/>
      <c r="H5" s="115"/>
      <c r="I5" s="115"/>
      <c r="J5" s="115"/>
      <c r="K5" s="115"/>
      <c r="L5" s="116"/>
      <c r="N5" s="182" t="s">
        <v>2</v>
      </c>
      <c r="O5" s="115"/>
      <c r="P5" s="115"/>
      <c r="Q5" s="115"/>
      <c r="R5" s="115"/>
      <c r="S5" s="115"/>
      <c r="T5" s="115"/>
      <c r="U5" s="115"/>
      <c r="V5" s="115"/>
      <c r="W5" s="115"/>
      <c r="X5" s="115"/>
      <c r="Y5" s="115"/>
      <c r="Z5" s="115"/>
      <c r="AA5" s="115"/>
      <c r="AB5" s="115"/>
      <c r="AC5" s="115"/>
      <c r="AD5" s="115"/>
      <c r="AE5" s="115"/>
      <c r="AF5" s="116"/>
      <c r="AG5" s="63"/>
    </row>
    <row r="6" spans="2:45" ht="4.95" customHeight="1">
      <c r="B6" s="5"/>
      <c r="C6" s="6"/>
      <c r="D6" s="6"/>
      <c r="E6" s="6"/>
      <c r="F6" s="6"/>
      <c r="G6" s="6"/>
      <c r="H6" s="6"/>
      <c r="I6" s="6"/>
      <c r="J6" s="6"/>
      <c r="K6" s="6"/>
      <c r="L6" s="6"/>
      <c r="M6" s="29"/>
      <c r="N6" s="30"/>
      <c r="O6" s="30"/>
      <c r="P6" s="30"/>
      <c r="Q6" s="30"/>
      <c r="R6" s="30"/>
      <c r="S6" s="30"/>
      <c r="T6" s="30"/>
      <c r="U6" s="30"/>
      <c r="V6" s="6"/>
      <c r="W6" s="6"/>
      <c r="X6" s="6"/>
      <c r="Y6" s="60"/>
      <c r="Z6" s="30"/>
      <c r="AA6" s="30"/>
      <c r="AB6" s="30"/>
      <c r="AC6" s="30"/>
      <c r="AD6" s="30"/>
      <c r="AE6" s="30"/>
      <c r="AF6" s="30"/>
      <c r="AG6" s="63"/>
    </row>
    <row r="7" spans="2:45" ht="16.95" customHeight="1">
      <c r="B7" s="5"/>
      <c r="C7" s="79" t="s">
        <v>3</v>
      </c>
      <c r="D7" s="80"/>
      <c r="E7" s="83"/>
      <c r="F7" s="84"/>
      <c r="G7" s="84"/>
      <c r="H7" s="84"/>
      <c r="I7" s="84"/>
      <c r="J7" s="84"/>
      <c r="K7" s="84"/>
      <c r="L7" s="85"/>
      <c r="N7" s="79" t="s">
        <v>4</v>
      </c>
      <c r="O7" s="80"/>
      <c r="P7" s="80"/>
      <c r="Q7" s="80"/>
      <c r="R7" s="80"/>
      <c r="S7" s="80"/>
      <c r="T7" s="191"/>
      <c r="U7" s="30"/>
      <c r="V7" s="196" t="s">
        <v>5</v>
      </c>
      <c r="W7" s="197"/>
      <c r="X7" s="198"/>
      <c r="Y7" s="30"/>
      <c r="Z7" s="196" t="s">
        <v>6</v>
      </c>
      <c r="AA7" s="197"/>
      <c r="AB7" s="197"/>
      <c r="AC7" s="197"/>
      <c r="AD7" s="197"/>
      <c r="AE7" s="197"/>
      <c r="AF7" s="198"/>
      <c r="AG7" s="63"/>
    </row>
    <row r="8" spans="2:45" ht="4.95" customHeight="1">
      <c r="B8" s="5"/>
      <c r="C8" s="81"/>
      <c r="D8" s="82"/>
      <c r="E8" s="86"/>
      <c r="F8" s="87"/>
      <c r="G8" s="87"/>
      <c r="H8" s="87"/>
      <c r="I8" s="87"/>
      <c r="J8" s="87"/>
      <c r="K8" s="87"/>
      <c r="L8" s="88"/>
      <c r="M8" s="29"/>
      <c r="N8" s="81"/>
      <c r="O8" s="82"/>
      <c r="P8" s="82"/>
      <c r="Q8" s="82"/>
      <c r="R8" s="82"/>
      <c r="S8" s="82"/>
      <c r="T8" s="192"/>
      <c r="U8" s="30"/>
      <c r="V8" s="199"/>
      <c r="W8" s="200"/>
      <c r="X8" s="201"/>
      <c r="Y8" s="30"/>
      <c r="Z8" s="199"/>
      <c r="AA8" s="200"/>
      <c r="AB8" s="200"/>
      <c r="AC8" s="200"/>
      <c r="AD8" s="200"/>
      <c r="AE8" s="200"/>
      <c r="AF8" s="201"/>
      <c r="AG8" s="63"/>
    </row>
    <row r="9" spans="2:45" ht="4.95" customHeight="1">
      <c r="B9" s="5"/>
      <c r="C9" s="6"/>
      <c r="D9" s="6"/>
      <c r="E9" s="6"/>
      <c r="F9" s="6"/>
      <c r="G9" s="6"/>
      <c r="H9" s="6"/>
      <c r="I9" s="6"/>
      <c r="J9" s="6"/>
      <c r="K9" s="6"/>
      <c r="L9" s="6"/>
      <c r="M9" s="29"/>
      <c r="N9" s="31"/>
      <c r="O9" s="31"/>
      <c r="P9" s="31"/>
      <c r="Q9" s="31"/>
      <c r="R9" s="31"/>
      <c r="S9" s="31"/>
      <c r="T9" s="31"/>
      <c r="U9" s="30"/>
      <c r="V9" s="31"/>
      <c r="W9" s="31"/>
      <c r="X9" s="31"/>
      <c r="Y9" s="60"/>
      <c r="Z9" s="31"/>
      <c r="AA9" s="31"/>
      <c r="AB9" s="31"/>
      <c r="AC9" s="31"/>
      <c r="AD9" s="31"/>
      <c r="AE9" s="31"/>
      <c r="AF9" s="31"/>
      <c r="AG9" s="63"/>
    </row>
    <row r="10" spans="2:45" ht="16.95" customHeight="1">
      <c r="B10" s="5"/>
      <c r="C10" s="79" t="s">
        <v>7</v>
      </c>
      <c r="D10" s="80"/>
      <c r="E10" s="83"/>
      <c r="F10" s="84"/>
      <c r="G10" s="84"/>
      <c r="H10" s="84"/>
      <c r="I10" s="84"/>
      <c r="J10" s="84"/>
      <c r="K10" s="84"/>
      <c r="L10" s="85"/>
      <c r="N10" s="83"/>
      <c r="O10" s="84"/>
      <c r="P10" s="84"/>
      <c r="Q10" s="84"/>
      <c r="R10" s="84"/>
      <c r="S10" s="84"/>
      <c r="T10" s="85"/>
      <c r="U10" s="40"/>
      <c r="V10" s="83"/>
      <c r="W10" s="84"/>
      <c r="X10" s="85"/>
      <c r="Z10" s="83"/>
      <c r="AA10" s="84"/>
      <c r="AB10" s="84"/>
      <c r="AC10" s="84"/>
      <c r="AD10" s="84"/>
      <c r="AE10" s="84"/>
      <c r="AF10" s="85"/>
      <c r="AG10" s="63"/>
    </row>
    <row r="11" spans="2:45" ht="4.95" customHeight="1">
      <c r="B11" s="5"/>
      <c r="C11" s="81"/>
      <c r="D11" s="82"/>
      <c r="E11" s="86"/>
      <c r="F11" s="87"/>
      <c r="G11" s="87"/>
      <c r="H11" s="87"/>
      <c r="I11" s="87"/>
      <c r="J11" s="87"/>
      <c r="K11" s="87"/>
      <c r="L11" s="88"/>
      <c r="N11" s="193"/>
      <c r="O11" s="194"/>
      <c r="P11" s="194"/>
      <c r="Q11" s="194"/>
      <c r="R11" s="194"/>
      <c r="S11" s="194"/>
      <c r="T11" s="195"/>
      <c r="U11" s="41"/>
      <c r="V11" s="193"/>
      <c r="W11" s="194"/>
      <c r="X11" s="195"/>
      <c r="Z11" s="193"/>
      <c r="AA11" s="194"/>
      <c r="AB11" s="194"/>
      <c r="AC11" s="194"/>
      <c r="AD11" s="194"/>
      <c r="AE11" s="194"/>
      <c r="AF11" s="195"/>
      <c r="AG11" s="63"/>
    </row>
    <row r="12" spans="2:45" ht="4.95" customHeight="1">
      <c r="B12" s="5"/>
      <c r="N12" s="193"/>
      <c r="O12" s="194"/>
      <c r="P12" s="194"/>
      <c r="Q12" s="194"/>
      <c r="R12" s="194"/>
      <c r="S12" s="194"/>
      <c r="T12" s="195"/>
      <c r="U12" s="42"/>
      <c r="V12" s="193"/>
      <c r="W12" s="194"/>
      <c r="X12" s="195"/>
      <c r="Z12" s="193"/>
      <c r="AA12" s="194"/>
      <c r="AB12" s="194"/>
      <c r="AC12" s="194"/>
      <c r="AD12" s="194"/>
      <c r="AE12" s="194"/>
      <c r="AF12" s="195"/>
      <c r="AG12" s="63"/>
    </row>
    <row r="13" spans="2:45" ht="4.95" customHeight="1">
      <c r="B13" s="5"/>
      <c r="C13" s="79" t="s">
        <v>8</v>
      </c>
      <c r="D13" s="191"/>
      <c r="E13" s="83"/>
      <c r="F13" s="84"/>
      <c r="G13" s="84"/>
      <c r="H13" s="84"/>
      <c r="I13" s="84"/>
      <c r="J13" s="84"/>
      <c r="K13" s="84"/>
      <c r="L13" s="85"/>
      <c r="N13" s="86"/>
      <c r="O13" s="87"/>
      <c r="P13" s="87"/>
      <c r="Q13" s="87"/>
      <c r="R13" s="87"/>
      <c r="S13" s="87"/>
      <c r="T13" s="88"/>
      <c r="U13" s="41"/>
      <c r="V13" s="86"/>
      <c r="W13" s="87"/>
      <c r="X13" s="88"/>
      <c r="Z13" s="86"/>
      <c r="AA13" s="87"/>
      <c r="AB13" s="87"/>
      <c r="AC13" s="87"/>
      <c r="AD13" s="87"/>
      <c r="AE13" s="87"/>
      <c r="AF13" s="88"/>
      <c r="AG13" s="63"/>
    </row>
    <row r="14" spans="2:45" ht="16.95" customHeight="1">
      <c r="B14" s="5"/>
      <c r="C14" s="81"/>
      <c r="D14" s="192"/>
      <c r="E14" s="86"/>
      <c r="F14" s="87"/>
      <c r="G14" s="87"/>
      <c r="H14" s="87"/>
      <c r="I14" s="87"/>
      <c r="J14" s="87"/>
      <c r="K14" s="87"/>
      <c r="L14" s="88"/>
      <c r="AF14" s="16"/>
      <c r="AG14" s="63"/>
    </row>
    <row r="15" spans="2:45" ht="15.6">
      <c r="B15" s="5"/>
      <c r="N15" s="183" t="s">
        <v>9</v>
      </c>
      <c r="O15" s="184"/>
      <c r="P15" s="184"/>
      <c r="Q15" s="184"/>
      <c r="R15" s="184"/>
      <c r="S15" s="184"/>
      <c r="T15" s="184"/>
      <c r="U15" s="184"/>
      <c r="V15" s="185"/>
      <c r="X15" s="183" t="s">
        <v>10</v>
      </c>
      <c r="Y15" s="184"/>
      <c r="Z15" s="184"/>
      <c r="AA15" s="184"/>
      <c r="AB15" s="184"/>
      <c r="AC15" s="184"/>
      <c r="AD15" s="184"/>
      <c r="AE15" s="184"/>
      <c r="AF15" s="185"/>
      <c r="AG15" s="63"/>
    </row>
    <row r="16" spans="2:45" ht="18">
      <c r="B16" s="5"/>
      <c r="C16" s="170" t="s">
        <v>11</v>
      </c>
      <c r="D16" s="171"/>
      <c r="E16" s="7"/>
      <c r="F16" s="161" t="s">
        <v>12</v>
      </c>
      <c r="G16" s="162"/>
      <c r="H16" s="161" t="s">
        <v>13</v>
      </c>
      <c r="I16" s="162"/>
      <c r="J16" s="186" t="s">
        <v>14</v>
      </c>
      <c r="K16" s="187"/>
      <c r="L16" s="32" t="s">
        <v>15</v>
      </c>
      <c r="N16" s="96" t="s">
        <v>16</v>
      </c>
      <c r="O16" s="188"/>
      <c r="P16" s="33"/>
      <c r="Q16" s="189" t="s">
        <v>17</v>
      </c>
      <c r="R16" s="190"/>
      <c r="S16" s="189" t="s">
        <v>18</v>
      </c>
      <c r="T16" s="190"/>
      <c r="U16" s="33" t="s">
        <v>19</v>
      </c>
      <c r="V16" s="43" t="s">
        <v>15</v>
      </c>
      <c r="X16" s="170" t="s">
        <v>20</v>
      </c>
      <c r="Y16" s="171"/>
      <c r="Z16" s="7"/>
      <c r="AA16" s="161" t="s">
        <v>17</v>
      </c>
      <c r="AB16" s="162"/>
      <c r="AC16" s="161" t="s">
        <v>18</v>
      </c>
      <c r="AD16" s="162"/>
      <c r="AE16" s="7" t="s">
        <v>19</v>
      </c>
      <c r="AF16" s="32" t="s">
        <v>15</v>
      </c>
      <c r="AG16" s="64"/>
      <c r="AQ16" s="16"/>
      <c r="AR16" s="16"/>
      <c r="AS16" s="16"/>
    </row>
    <row r="17" spans="2:52" ht="16.95" customHeight="1">
      <c r="B17" s="5"/>
      <c r="C17" s="114" t="s">
        <v>21</v>
      </c>
      <c r="D17" s="116"/>
      <c r="E17" s="8" t="s">
        <v>22</v>
      </c>
      <c r="F17" s="9" t="s">
        <v>23</v>
      </c>
      <c r="G17" s="9" t="s">
        <v>24</v>
      </c>
      <c r="H17" s="9" t="s">
        <v>23</v>
      </c>
      <c r="I17" s="9" t="s">
        <v>24</v>
      </c>
      <c r="J17" s="174" t="s">
        <v>25</v>
      </c>
      <c r="K17" s="174"/>
      <c r="L17" s="34" t="s">
        <v>26</v>
      </c>
      <c r="N17" s="143" t="s">
        <v>27</v>
      </c>
      <c r="O17" s="116"/>
      <c r="P17" s="8" t="s">
        <v>22</v>
      </c>
      <c r="Q17" s="9" t="s">
        <v>23</v>
      </c>
      <c r="R17" s="9" t="s">
        <v>24</v>
      </c>
      <c r="S17" s="9" t="s">
        <v>23</v>
      </c>
      <c r="T17" s="9" t="s">
        <v>24</v>
      </c>
      <c r="U17" s="8" t="s">
        <v>25</v>
      </c>
      <c r="V17" s="34" t="s">
        <v>26</v>
      </c>
      <c r="X17" s="143" t="s">
        <v>28</v>
      </c>
      <c r="Y17" s="116"/>
      <c r="Z17" s="8" t="s">
        <v>22</v>
      </c>
      <c r="AA17" s="9" t="s">
        <v>23</v>
      </c>
      <c r="AB17" s="9" t="s">
        <v>24</v>
      </c>
      <c r="AC17" s="9" t="s">
        <v>23</v>
      </c>
      <c r="AD17" s="9" t="s">
        <v>24</v>
      </c>
      <c r="AE17" s="8" t="s">
        <v>25</v>
      </c>
      <c r="AF17" s="34" t="s">
        <v>26</v>
      </c>
      <c r="AG17" s="64"/>
      <c r="AI17" s="133">
        <v>1</v>
      </c>
      <c r="AJ17" s="65" t="s">
        <v>29</v>
      </c>
      <c r="AK17" s="66" t="s">
        <v>30</v>
      </c>
      <c r="AL17" s="66" t="s">
        <v>31</v>
      </c>
      <c r="AM17" s="66" t="s">
        <v>32</v>
      </c>
      <c r="AN17" s="66" t="s">
        <v>33</v>
      </c>
      <c r="AO17" s="77" t="s">
        <v>34</v>
      </c>
      <c r="AP17" s="1" t="s">
        <v>35</v>
      </c>
      <c r="AQ17" s="16"/>
      <c r="AR17" s="16"/>
      <c r="AS17" s="16"/>
    </row>
    <row r="18" spans="2:52">
      <c r="B18" s="5"/>
      <c r="C18" s="114"/>
      <c r="D18" s="116"/>
      <c r="E18" s="10">
        <v>1</v>
      </c>
      <c r="F18" s="11"/>
      <c r="G18" s="12"/>
      <c r="H18" s="11"/>
      <c r="I18" s="12"/>
      <c r="J18" s="175"/>
      <c r="K18" s="176"/>
      <c r="L18" s="35"/>
      <c r="N18" s="114"/>
      <c r="O18" s="116"/>
      <c r="P18" s="10">
        <v>1</v>
      </c>
      <c r="Q18" s="21"/>
      <c r="R18" s="44"/>
      <c r="S18" s="11"/>
      <c r="T18" s="44"/>
      <c r="U18" s="36"/>
      <c r="V18" s="45"/>
      <c r="X18" s="114"/>
      <c r="Y18" s="116"/>
      <c r="Z18" s="10">
        <v>1</v>
      </c>
      <c r="AA18" s="21"/>
      <c r="AB18" s="44"/>
      <c r="AC18" s="11"/>
      <c r="AD18" s="44"/>
      <c r="AE18" s="36"/>
      <c r="AF18" s="45"/>
      <c r="AG18" s="63"/>
      <c r="AI18" s="134"/>
      <c r="AJ18" s="67">
        <f>ROUNDUP(AN18*AO18,0)</f>
        <v>0</v>
      </c>
      <c r="AK18" s="1">
        <f>ROUNDUP(J18*AO18,0)</f>
        <v>0</v>
      </c>
      <c r="AL18" s="1">
        <f>(F18*12)+G18</f>
        <v>0</v>
      </c>
      <c r="AM18" s="1">
        <f>(H18*12)+I18</f>
        <v>0</v>
      </c>
      <c r="AN18" s="1">
        <f>ROUNDUP(AL18/12,2)</f>
        <v>0</v>
      </c>
      <c r="AO18" s="76">
        <f>ROUNDUP(AM18/12,2)</f>
        <v>0</v>
      </c>
      <c r="AP18" s="1">
        <f>IF(L18="y",AL18,0)</f>
        <v>0</v>
      </c>
      <c r="AQ18" s="16"/>
      <c r="AR18" s="16"/>
      <c r="AS18" s="16"/>
    </row>
    <row r="19" spans="2:52">
      <c r="B19" s="5"/>
      <c r="C19" s="114"/>
      <c r="D19" s="116"/>
      <c r="E19" s="10">
        <v>2</v>
      </c>
      <c r="F19" s="11"/>
      <c r="G19" s="12"/>
      <c r="H19" s="11"/>
      <c r="I19" s="12"/>
      <c r="J19" s="165"/>
      <c r="K19" s="166"/>
      <c r="L19" s="35"/>
      <c r="N19" s="114"/>
      <c r="O19" s="116"/>
      <c r="P19" s="10">
        <v>2</v>
      </c>
      <c r="Q19" s="11"/>
      <c r="R19" s="12"/>
      <c r="S19" s="11"/>
      <c r="T19" s="12"/>
      <c r="U19" s="36"/>
      <c r="V19" s="45"/>
      <c r="X19" s="114"/>
      <c r="Y19" s="116"/>
      <c r="Z19" s="10">
        <v>2</v>
      </c>
      <c r="AA19" s="11"/>
      <c r="AB19" s="12"/>
      <c r="AC19" s="11"/>
      <c r="AD19" s="12"/>
      <c r="AE19" s="36"/>
      <c r="AF19" s="45"/>
      <c r="AG19" s="63"/>
      <c r="AI19" s="134"/>
      <c r="AJ19" s="67">
        <f t="shared" ref="AJ19:AJ27" si="0">ROUNDUP(AN19*AO19,0)</f>
        <v>0</v>
      </c>
      <c r="AK19" s="1">
        <f t="shared" ref="AK19:AK27" si="1">ROUNDUP(J19*AO19,0)</f>
        <v>0</v>
      </c>
      <c r="AL19" s="1">
        <f t="shared" ref="AL19:AL27" si="2">(F19*12)+G19</f>
        <v>0</v>
      </c>
      <c r="AM19" s="1">
        <f t="shared" ref="AM19:AM27" si="3">(H19*12)+I19</f>
        <v>0</v>
      </c>
      <c r="AN19" s="1">
        <f t="shared" ref="AN19:AN27" si="4">ROUNDUP(AL19/12,2)</f>
        <v>0</v>
      </c>
      <c r="AO19" s="76">
        <f t="shared" ref="AO19:AO27" si="5">ROUNDUP(AM19/12,2)</f>
        <v>0</v>
      </c>
      <c r="AP19" s="1">
        <f t="shared" ref="AP19:AP27" si="6">IF(L19="y",AL19,0)</f>
        <v>0</v>
      </c>
      <c r="AQ19" s="16"/>
      <c r="AR19" s="16"/>
      <c r="AS19" s="16"/>
    </row>
    <row r="20" spans="2:52">
      <c r="B20" s="5"/>
      <c r="C20" s="114"/>
      <c r="D20" s="116"/>
      <c r="E20" s="10">
        <v>3</v>
      </c>
      <c r="F20" s="11"/>
      <c r="G20" s="12"/>
      <c r="H20" s="11"/>
      <c r="I20" s="12"/>
      <c r="J20" s="165"/>
      <c r="K20" s="166"/>
      <c r="L20" s="35"/>
      <c r="N20" s="114"/>
      <c r="O20" s="116"/>
      <c r="P20" s="10">
        <v>3</v>
      </c>
      <c r="Q20" s="11"/>
      <c r="R20" s="12"/>
      <c r="S20" s="11"/>
      <c r="T20" s="12"/>
      <c r="U20" s="36"/>
      <c r="V20" s="45"/>
      <c r="X20" s="114"/>
      <c r="Y20" s="116"/>
      <c r="Z20" s="10">
        <v>3</v>
      </c>
      <c r="AA20" s="11"/>
      <c r="AB20" s="12"/>
      <c r="AC20" s="11"/>
      <c r="AD20" s="12"/>
      <c r="AE20" s="36"/>
      <c r="AF20" s="45"/>
      <c r="AG20" s="63"/>
      <c r="AI20" s="134"/>
      <c r="AJ20" s="67">
        <f t="shared" si="0"/>
        <v>0</v>
      </c>
      <c r="AK20" s="1">
        <f t="shared" si="1"/>
        <v>0</v>
      </c>
      <c r="AL20" s="1">
        <f t="shared" si="2"/>
        <v>0</v>
      </c>
      <c r="AM20" s="1">
        <f t="shared" si="3"/>
        <v>0</v>
      </c>
      <c r="AN20" s="1">
        <f t="shared" si="4"/>
        <v>0</v>
      </c>
      <c r="AO20" s="76">
        <f t="shared" si="5"/>
        <v>0</v>
      </c>
      <c r="AP20" s="1">
        <f t="shared" si="6"/>
        <v>0</v>
      </c>
      <c r="AQ20" s="16"/>
      <c r="AR20" s="16"/>
      <c r="AS20" s="16"/>
    </row>
    <row r="21" spans="2:52">
      <c r="B21" s="5"/>
      <c r="C21" s="114"/>
      <c r="D21" s="116"/>
      <c r="E21" s="10">
        <v>4</v>
      </c>
      <c r="F21" s="11"/>
      <c r="G21" s="12"/>
      <c r="H21" s="11"/>
      <c r="I21" s="12"/>
      <c r="J21" s="165"/>
      <c r="K21" s="166"/>
      <c r="L21" s="35"/>
      <c r="N21" s="117"/>
      <c r="O21" s="119"/>
      <c r="P21" s="13">
        <v>4</v>
      </c>
      <c r="Q21" s="14"/>
      <c r="R21" s="15"/>
      <c r="S21" s="14"/>
      <c r="T21" s="15"/>
      <c r="U21" s="37"/>
      <c r="V21" s="46"/>
      <c r="X21" s="117"/>
      <c r="Y21" s="119"/>
      <c r="Z21" s="13">
        <v>4</v>
      </c>
      <c r="AA21" s="14"/>
      <c r="AB21" s="15"/>
      <c r="AC21" s="14"/>
      <c r="AD21" s="15"/>
      <c r="AE21" s="37"/>
      <c r="AF21" s="46"/>
      <c r="AG21" s="63"/>
      <c r="AI21" s="134"/>
      <c r="AJ21" s="67">
        <f t="shared" si="0"/>
        <v>0</v>
      </c>
      <c r="AK21" s="1">
        <f t="shared" si="1"/>
        <v>0</v>
      </c>
      <c r="AL21" s="1">
        <f t="shared" si="2"/>
        <v>0</v>
      </c>
      <c r="AM21" s="1">
        <f t="shared" si="3"/>
        <v>0</v>
      </c>
      <c r="AN21" s="1">
        <f t="shared" si="4"/>
        <v>0</v>
      </c>
      <c r="AO21" s="76">
        <f t="shared" si="5"/>
        <v>0</v>
      </c>
      <c r="AP21" s="1">
        <f t="shared" si="6"/>
        <v>0</v>
      </c>
      <c r="AQ21" s="16"/>
      <c r="AR21" s="16"/>
      <c r="AS21" s="16"/>
    </row>
    <row r="22" spans="2:52" ht="15" customHeight="1">
      <c r="B22" s="5"/>
      <c r="C22" s="114"/>
      <c r="D22" s="116"/>
      <c r="E22" s="10">
        <v>5</v>
      </c>
      <c r="F22" s="11"/>
      <c r="G22" s="12"/>
      <c r="H22" s="11"/>
      <c r="I22" s="12"/>
      <c r="J22" s="165"/>
      <c r="K22" s="166"/>
      <c r="L22" s="35"/>
      <c r="AF22" s="16"/>
      <c r="AG22" s="63"/>
      <c r="AI22" s="134"/>
      <c r="AJ22" s="67">
        <f t="shared" si="0"/>
        <v>0</v>
      </c>
      <c r="AK22" s="1">
        <f t="shared" si="1"/>
        <v>0</v>
      </c>
      <c r="AL22" s="1">
        <f t="shared" si="2"/>
        <v>0</v>
      </c>
      <c r="AM22" s="1">
        <f t="shared" si="3"/>
        <v>0</v>
      </c>
      <c r="AN22" s="1">
        <f t="shared" si="4"/>
        <v>0</v>
      </c>
      <c r="AO22" s="76">
        <f t="shared" si="5"/>
        <v>0</v>
      </c>
      <c r="AP22" s="1">
        <f t="shared" si="6"/>
        <v>0</v>
      </c>
      <c r="AQ22" s="16"/>
      <c r="AR22" s="16"/>
      <c r="AS22" s="16"/>
    </row>
    <row r="23" spans="2:52" ht="15" customHeight="1">
      <c r="B23" s="5"/>
      <c r="C23" s="114"/>
      <c r="D23" s="116"/>
      <c r="E23" s="10">
        <v>6</v>
      </c>
      <c r="F23" s="11"/>
      <c r="G23" s="12"/>
      <c r="H23" s="11"/>
      <c r="I23" s="12"/>
      <c r="J23" s="165"/>
      <c r="K23" s="166"/>
      <c r="L23" s="35"/>
      <c r="N23" s="95" t="s">
        <v>36</v>
      </c>
      <c r="O23" s="144" t="s">
        <v>37</v>
      </c>
      <c r="P23" s="145"/>
      <c r="Q23" s="145"/>
      <c r="R23" s="145"/>
      <c r="S23" s="146"/>
      <c r="T23" s="47"/>
      <c r="U23" s="148" t="s">
        <v>38</v>
      </c>
      <c r="V23" s="149"/>
      <c r="W23" s="149"/>
      <c r="X23" s="149"/>
      <c r="Y23" s="149"/>
      <c r="Z23" s="149"/>
      <c r="AA23" s="149"/>
      <c r="AB23" s="149"/>
      <c r="AC23" s="149"/>
      <c r="AD23" s="149"/>
      <c r="AE23" s="149"/>
      <c r="AF23" s="150"/>
      <c r="AG23" s="63"/>
      <c r="AI23" s="134"/>
      <c r="AJ23" s="67">
        <f t="shared" si="0"/>
        <v>0</v>
      </c>
      <c r="AK23" s="1">
        <f t="shared" si="1"/>
        <v>0</v>
      </c>
      <c r="AL23" s="1">
        <f t="shared" si="2"/>
        <v>0</v>
      </c>
      <c r="AM23" s="1">
        <f t="shared" si="3"/>
        <v>0</v>
      </c>
      <c r="AN23" s="1">
        <f t="shared" si="4"/>
        <v>0</v>
      </c>
      <c r="AO23" s="76">
        <f t="shared" si="5"/>
        <v>0</v>
      </c>
      <c r="AP23" s="1">
        <f t="shared" si="6"/>
        <v>0</v>
      </c>
      <c r="AQ23" s="16"/>
      <c r="AR23" s="16"/>
      <c r="AS23" s="16"/>
    </row>
    <row r="24" spans="2:52" ht="15" customHeight="1">
      <c r="B24" s="5"/>
      <c r="C24" s="114"/>
      <c r="D24" s="116"/>
      <c r="E24" s="10">
        <v>7</v>
      </c>
      <c r="F24" s="11"/>
      <c r="G24" s="12"/>
      <c r="H24" s="11"/>
      <c r="I24" s="12"/>
      <c r="J24" s="165"/>
      <c r="K24" s="166"/>
      <c r="L24" s="35"/>
      <c r="N24" s="96"/>
      <c r="O24" s="81"/>
      <c r="P24" s="82"/>
      <c r="Q24" s="82"/>
      <c r="R24" s="82"/>
      <c r="S24" s="147"/>
      <c r="T24" s="47"/>
      <c r="U24" s="151"/>
      <c r="V24" s="152"/>
      <c r="W24" s="152"/>
      <c r="X24" s="152"/>
      <c r="Y24" s="152"/>
      <c r="Z24" s="152"/>
      <c r="AA24" s="152"/>
      <c r="AB24" s="152"/>
      <c r="AC24" s="152"/>
      <c r="AD24" s="152"/>
      <c r="AE24" s="152"/>
      <c r="AF24" s="153"/>
      <c r="AG24" s="63"/>
      <c r="AI24" s="134"/>
      <c r="AJ24" s="67">
        <f t="shared" si="0"/>
        <v>0</v>
      </c>
      <c r="AK24" s="1">
        <f t="shared" si="1"/>
        <v>0</v>
      </c>
      <c r="AL24" s="1">
        <f t="shared" si="2"/>
        <v>0</v>
      </c>
      <c r="AM24" s="1">
        <f t="shared" si="3"/>
        <v>0</v>
      </c>
      <c r="AN24" s="1">
        <f t="shared" si="4"/>
        <v>0</v>
      </c>
      <c r="AO24" s="76">
        <f t="shared" si="5"/>
        <v>0</v>
      </c>
      <c r="AP24" s="1">
        <f t="shared" si="6"/>
        <v>0</v>
      </c>
      <c r="AQ24" s="16"/>
      <c r="AR24" s="16"/>
      <c r="AS24" s="16"/>
    </row>
    <row r="25" spans="2:52" ht="15" customHeight="1">
      <c r="B25" s="5"/>
      <c r="C25" s="114"/>
      <c r="D25" s="116"/>
      <c r="E25" s="10">
        <v>8</v>
      </c>
      <c r="F25" s="11"/>
      <c r="G25" s="12"/>
      <c r="H25" s="11"/>
      <c r="I25" s="12"/>
      <c r="J25" s="165"/>
      <c r="K25" s="166"/>
      <c r="L25" s="35"/>
      <c r="N25" s="102" t="s">
        <v>39</v>
      </c>
      <c r="O25" s="103"/>
      <c r="P25" s="103"/>
      <c r="Q25" s="104"/>
      <c r="R25" s="110"/>
      <c r="S25" s="111"/>
      <c r="T25" s="47"/>
      <c r="U25" s="120" t="s">
        <v>40</v>
      </c>
      <c r="V25" s="121"/>
      <c r="W25" s="121"/>
      <c r="X25" s="48"/>
      <c r="Y25" s="124" t="s">
        <v>41</v>
      </c>
      <c r="Z25" s="124"/>
      <c r="AA25" s="124"/>
      <c r="AB25" s="124"/>
      <c r="AC25" s="124"/>
      <c r="AD25" s="124"/>
      <c r="AE25" s="124"/>
      <c r="AF25" s="125"/>
      <c r="AG25" s="63"/>
      <c r="AI25" s="134"/>
      <c r="AJ25" s="67">
        <f t="shared" si="0"/>
        <v>0</v>
      </c>
      <c r="AK25" s="1">
        <f t="shared" si="1"/>
        <v>0</v>
      </c>
      <c r="AL25" s="1">
        <f t="shared" si="2"/>
        <v>0</v>
      </c>
      <c r="AM25" s="1">
        <f t="shared" si="3"/>
        <v>0</v>
      </c>
      <c r="AN25" s="1">
        <f t="shared" si="4"/>
        <v>0</v>
      </c>
      <c r="AO25" s="76">
        <f t="shared" si="5"/>
        <v>0</v>
      </c>
      <c r="AP25" s="1">
        <f t="shared" si="6"/>
        <v>0</v>
      </c>
      <c r="AQ25" s="16"/>
      <c r="AR25" s="16"/>
      <c r="AS25" s="16"/>
    </row>
    <row r="26" spans="2:52" ht="15" customHeight="1">
      <c r="B26" s="5"/>
      <c r="C26" s="114"/>
      <c r="D26" s="116"/>
      <c r="E26" s="10">
        <v>9</v>
      </c>
      <c r="F26" s="11"/>
      <c r="G26" s="12"/>
      <c r="H26" s="11"/>
      <c r="I26" s="12"/>
      <c r="J26" s="165"/>
      <c r="K26" s="166"/>
      <c r="L26" s="35"/>
      <c r="N26" s="105"/>
      <c r="O26" s="106"/>
      <c r="P26" s="106"/>
      <c r="Q26" s="104"/>
      <c r="R26" s="110"/>
      <c r="S26" s="111"/>
      <c r="T26" s="47"/>
      <c r="U26" s="120"/>
      <c r="V26" s="121"/>
      <c r="W26" s="121"/>
      <c r="X26" s="49"/>
      <c r="Y26" s="124"/>
      <c r="Z26" s="124"/>
      <c r="AA26" s="124"/>
      <c r="AB26" s="124"/>
      <c r="AC26" s="124"/>
      <c r="AD26" s="124"/>
      <c r="AE26" s="124"/>
      <c r="AF26" s="125"/>
      <c r="AG26" s="63"/>
      <c r="AI26" s="134"/>
      <c r="AJ26" s="67">
        <f t="shared" si="0"/>
        <v>0</v>
      </c>
      <c r="AK26" s="1">
        <f t="shared" si="1"/>
        <v>0</v>
      </c>
      <c r="AL26" s="1">
        <f t="shared" si="2"/>
        <v>0</v>
      </c>
      <c r="AM26" s="1">
        <f t="shared" si="3"/>
        <v>0</v>
      </c>
      <c r="AN26" s="1">
        <f t="shared" si="4"/>
        <v>0</v>
      </c>
      <c r="AO26" s="76">
        <f t="shared" si="5"/>
        <v>0</v>
      </c>
      <c r="AP26" s="1">
        <f t="shared" si="6"/>
        <v>0</v>
      </c>
      <c r="AQ26" s="16"/>
      <c r="AR26" s="16"/>
      <c r="AS26" s="16"/>
    </row>
    <row r="27" spans="2:52" ht="15" customHeight="1">
      <c r="B27" s="5"/>
      <c r="C27" s="117"/>
      <c r="D27" s="119"/>
      <c r="E27" s="13">
        <v>10</v>
      </c>
      <c r="F27" s="14"/>
      <c r="G27" s="15"/>
      <c r="H27" s="14"/>
      <c r="I27" s="15"/>
      <c r="J27" s="167"/>
      <c r="K27" s="168"/>
      <c r="L27" s="38"/>
      <c r="N27" s="107"/>
      <c r="O27" s="108"/>
      <c r="P27" s="108"/>
      <c r="Q27" s="109"/>
      <c r="R27" s="112"/>
      <c r="S27" s="113"/>
      <c r="T27" s="47"/>
      <c r="U27" s="122"/>
      <c r="V27" s="123"/>
      <c r="W27" s="123"/>
      <c r="X27" s="50"/>
      <c r="Y27" s="126"/>
      <c r="Z27" s="126"/>
      <c r="AA27" s="126"/>
      <c r="AB27" s="126"/>
      <c r="AC27" s="126"/>
      <c r="AD27" s="126"/>
      <c r="AE27" s="126"/>
      <c r="AF27" s="127"/>
      <c r="AG27" s="63"/>
      <c r="AI27" s="134"/>
      <c r="AJ27" s="67">
        <f t="shared" si="0"/>
        <v>0</v>
      </c>
      <c r="AK27" s="1">
        <f t="shared" si="1"/>
        <v>0</v>
      </c>
      <c r="AL27" s="1">
        <f t="shared" si="2"/>
        <v>0</v>
      </c>
      <c r="AM27" s="1">
        <f t="shared" si="3"/>
        <v>0</v>
      </c>
      <c r="AN27" s="1">
        <f t="shared" si="4"/>
        <v>0</v>
      </c>
      <c r="AO27" s="76">
        <f t="shared" si="5"/>
        <v>0</v>
      </c>
      <c r="AP27" s="69">
        <f t="shared" si="6"/>
        <v>0</v>
      </c>
      <c r="AQ27" s="16"/>
      <c r="AR27" s="16"/>
      <c r="AS27" s="16"/>
    </row>
    <row r="28" spans="2:52" ht="12" customHeight="1">
      <c r="B28" s="5"/>
      <c r="D28" s="169"/>
      <c r="E28" s="169"/>
      <c r="F28" s="16"/>
      <c r="G28" s="16"/>
      <c r="H28" s="16"/>
      <c r="I28" s="16"/>
      <c r="AF28" s="16"/>
      <c r="AG28" s="63"/>
      <c r="AI28" s="135"/>
      <c r="AJ28" s="68">
        <f>SUM(AJ18:AJ27)</f>
        <v>0</v>
      </c>
      <c r="AK28" s="28">
        <f>SUM(AK18:AK27)</f>
        <v>0</v>
      </c>
      <c r="AL28" s="69">
        <f>SUM(AL18:AL27)</f>
        <v>0</v>
      </c>
      <c r="AM28" s="69"/>
      <c r="AN28" s="69"/>
      <c r="AO28" s="73"/>
      <c r="AP28" s="1">
        <f>SUM(AP18:AP27)</f>
        <v>0</v>
      </c>
      <c r="AQ28" s="16"/>
      <c r="AR28" s="16"/>
      <c r="AS28" s="16"/>
      <c r="AX28" s="16"/>
      <c r="AY28" s="16"/>
      <c r="AZ28" s="16"/>
    </row>
    <row r="29" spans="2:52" ht="7.05" customHeight="1">
      <c r="B29" s="5"/>
      <c r="L29" s="16"/>
      <c r="AF29" s="16"/>
      <c r="AG29" s="63"/>
      <c r="AX29" s="16"/>
      <c r="AY29" s="16"/>
      <c r="AZ29" s="16"/>
    </row>
    <row r="30" spans="2:52" ht="18">
      <c r="B30" s="5"/>
      <c r="C30" s="170" t="s">
        <v>42</v>
      </c>
      <c r="D30" s="171"/>
      <c r="E30" s="7"/>
      <c r="F30" s="161" t="s">
        <v>12</v>
      </c>
      <c r="G30" s="162"/>
      <c r="H30" s="17"/>
      <c r="I30" s="17"/>
      <c r="J30" s="17"/>
      <c r="K30" s="161" t="s">
        <v>19</v>
      </c>
      <c r="L30" s="172"/>
      <c r="N30" s="170" t="s">
        <v>43</v>
      </c>
      <c r="O30" s="173"/>
      <c r="P30" s="171"/>
      <c r="Q30" s="7"/>
      <c r="R30" s="161" t="s">
        <v>12</v>
      </c>
      <c r="S30" s="162"/>
      <c r="T30" s="17"/>
      <c r="U30" s="17"/>
      <c r="V30" s="51" t="s">
        <v>19</v>
      </c>
      <c r="X30" s="170" t="s">
        <v>44</v>
      </c>
      <c r="Y30" s="173"/>
      <c r="Z30" s="171"/>
      <c r="AA30" s="7"/>
      <c r="AB30" s="161" t="s">
        <v>12</v>
      </c>
      <c r="AC30" s="162"/>
      <c r="AD30" s="17"/>
      <c r="AE30" s="17"/>
      <c r="AF30" s="51" t="s">
        <v>19</v>
      </c>
      <c r="AG30" s="63"/>
      <c r="AI30" s="133">
        <v>2</v>
      </c>
      <c r="AJ30" s="65" t="s">
        <v>29</v>
      </c>
      <c r="AK30" s="66" t="s">
        <v>30</v>
      </c>
      <c r="AL30" s="66" t="s">
        <v>45</v>
      </c>
      <c r="AM30" s="66" t="s">
        <v>31</v>
      </c>
      <c r="AN30" s="66" t="s">
        <v>46</v>
      </c>
      <c r="AO30" s="66" t="s">
        <v>32</v>
      </c>
      <c r="AP30" s="66" t="s">
        <v>33</v>
      </c>
      <c r="AQ30" s="66" t="s">
        <v>34</v>
      </c>
      <c r="AR30" s="66" t="s">
        <v>47</v>
      </c>
      <c r="AS30" s="77" t="s">
        <v>48</v>
      </c>
      <c r="AX30" s="16"/>
      <c r="AY30" s="16"/>
      <c r="AZ30" s="16"/>
    </row>
    <row r="31" spans="2:52">
      <c r="B31" s="5"/>
      <c r="C31" s="114" t="s">
        <v>49</v>
      </c>
      <c r="D31" s="116"/>
      <c r="E31" s="8" t="s">
        <v>22</v>
      </c>
      <c r="F31" s="9" t="s">
        <v>23</v>
      </c>
      <c r="G31" s="18" t="s">
        <v>50</v>
      </c>
      <c r="H31" s="19"/>
      <c r="I31" s="19"/>
      <c r="J31" s="19"/>
      <c r="K31" s="163" t="s">
        <v>25</v>
      </c>
      <c r="L31" s="164"/>
      <c r="N31" s="114" t="s">
        <v>51</v>
      </c>
      <c r="O31" s="115"/>
      <c r="P31" s="116"/>
      <c r="Q31" s="8" t="s">
        <v>22</v>
      </c>
      <c r="R31" s="9" t="s">
        <v>23</v>
      </c>
      <c r="S31" s="18" t="s">
        <v>50</v>
      </c>
      <c r="T31" s="19"/>
      <c r="U31" s="19"/>
      <c r="V31" s="52" t="s">
        <v>25</v>
      </c>
      <c r="X31" s="114" t="s">
        <v>52</v>
      </c>
      <c r="Y31" s="115"/>
      <c r="Z31" s="116"/>
      <c r="AA31" s="8" t="s">
        <v>22</v>
      </c>
      <c r="AB31" s="9" t="s">
        <v>23</v>
      </c>
      <c r="AC31" s="18" t="s">
        <v>50</v>
      </c>
      <c r="AD31" s="19"/>
      <c r="AE31" s="19"/>
      <c r="AF31" s="52" t="s">
        <v>25</v>
      </c>
      <c r="AG31" s="63"/>
      <c r="AI31" s="134"/>
      <c r="AJ31" s="67">
        <f>ROUNDUP((AP31*AQ31*4)*U18,0)</f>
        <v>0</v>
      </c>
      <c r="AK31" s="1">
        <f>ROUNDUP(U18*AQ31*4,0)</f>
        <v>0</v>
      </c>
      <c r="AL31" s="1">
        <f t="shared" ref="AL31:AL34" si="7">AS31*4</f>
        <v>0</v>
      </c>
      <c r="AM31" s="1">
        <f>(Q18*12)+R18</f>
        <v>0</v>
      </c>
      <c r="AN31" s="1">
        <f>IF(AND(AM31&gt;0,AM31&lt;19),19,AM31)</f>
        <v>0</v>
      </c>
      <c r="AO31" s="1">
        <f>(S18*12)+T18</f>
        <v>0</v>
      </c>
      <c r="AP31" s="1">
        <f t="shared" ref="AP31:AQ34" si="8">ROUNDUP(AN31/12,2)</f>
        <v>0</v>
      </c>
      <c r="AQ31" s="1">
        <f t="shared" si="8"/>
        <v>0</v>
      </c>
      <c r="AR31" s="1">
        <f>AM31*4*U18</f>
        <v>0</v>
      </c>
      <c r="AS31" s="76">
        <f>IF(V18="y",U18,0)</f>
        <v>0</v>
      </c>
      <c r="AX31" s="16"/>
      <c r="AY31" s="16"/>
      <c r="AZ31" s="16"/>
    </row>
    <row r="32" spans="2:52">
      <c r="B32" s="5"/>
      <c r="C32" s="114"/>
      <c r="D32" s="116"/>
      <c r="E32" s="10">
        <v>1</v>
      </c>
      <c r="F32" s="11"/>
      <c r="G32" s="20"/>
      <c r="H32" s="19"/>
      <c r="I32" s="19"/>
      <c r="J32" s="19"/>
      <c r="K32" s="154"/>
      <c r="L32" s="155"/>
      <c r="N32" s="114"/>
      <c r="O32" s="115"/>
      <c r="P32" s="116"/>
      <c r="Q32" s="10">
        <v>1</v>
      </c>
      <c r="R32" s="11"/>
      <c r="S32" s="20"/>
      <c r="T32" s="19"/>
      <c r="U32" s="19"/>
      <c r="V32" s="53"/>
      <c r="X32" s="114"/>
      <c r="Y32" s="115"/>
      <c r="Z32" s="116"/>
      <c r="AA32" s="10">
        <v>1</v>
      </c>
      <c r="AB32" s="11"/>
      <c r="AC32" s="20"/>
      <c r="AD32" s="19"/>
      <c r="AE32" s="19"/>
      <c r="AF32" s="53"/>
      <c r="AG32" s="63"/>
      <c r="AI32" s="134"/>
      <c r="AJ32" s="67">
        <f>ROUNDUP((AP32*AQ32*4)*U19,0)</f>
        <v>0</v>
      </c>
      <c r="AK32" s="1">
        <f>ROUNDUP(U19*AQ32*4,0)</f>
        <v>0</v>
      </c>
      <c r="AL32" s="1">
        <f t="shared" si="7"/>
        <v>0</v>
      </c>
      <c r="AM32" s="1">
        <f>(Q19*12)+R19</f>
        <v>0</v>
      </c>
      <c r="AN32" s="1">
        <f>IF(AND(AM32&gt;0,AM32&lt;19),19,AM32)</f>
        <v>0</v>
      </c>
      <c r="AO32" s="1">
        <f>(S19*12)+T19</f>
        <v>0</v>
      </c>
      <c r="AP32" s="1">
        <f t="shared" si="8"/>
        <v>0</v>
      </c>
      <c r="AQ32" s="1">
        <f t="shared" si="8"/>
        <v>0</v>
      </c>
      <c r="AR32" s="1">
        <f>AM32*4*U19</f>
        <v>0</v>
      </c>
      <c r="AS32" s="76">
        <f>IF(V19="y",U19,0)</f>
        <v>0</v>
      </c>
      <c r="AX32" s="16"/>
      <c r="AY32" s="16"/>
      <c r="AZ32" s="16"/>
    </row>
    <row r="33" spans="2:52">
      <c r="B33" s="5"/>
      <c r="C33" s="114"/>
      <c r="D33" s="116"/>
      <c r="E33" s="10">
        <v>2</v>
      </c>
      <c r="F33" s="11"/>
      <c r="G33" s="20"/>
      <c r="H33" s="19"/>
      <c r="I33" s="19"/>
      <c r="J33" s="19"/>
      <c r="K33" s="154"/>
      <c r="L33" s="155"/>
      <c r="N33" s="114"/>
      <c r="O33" s="115"/>
      <c r="P33" s="116"/>
      <c r="Q33" s="10">
        <v>2</v>
      </c>
      <c r="R33" s="11"/>
      <c r="S33" s="20"/>
      <c r="T33" s="19"/>
      <c r="U33" s="19"/>
      <c r="V33" s="53"/>
      <c r="X33" s="114"/>
      <c r="Y33" s="115"/>
      <c r="Z33" s="116"/>
      <c r="AA33" s="10">
        <v>2</v>
      </c>
      <c r="AB33" s="11"/>
      <c r="AC33" s="20"/>
      <c r="AD33" s="19"/>
      <c r="AE33" s="19"/>
      <c r="AF33" s="53"/>
      <c r="AG33" s="63"/>
      <c r="AI33" s="134"/>
      <c r="AJ33" s="67">
        <f>ROUNDUP((AP33*AQ33*4)*U20,0)</f>
        <v>0</v>
      </c>
      <c r="AK33" s="1">
        <f>ROUNDUP(U20*AQ33*4,0)</f>
        <v>0</v>
      </c>
      <c r="AL33" s="1">
        <f t="shared" si="7"/>
        <v>0</v>
      </c>
      <c r="AM33" s="1">
        <f>(Q20*12)+R20</f>
        <v>0</v>
      </c>
      <c r="AN33" s="1">
        <f>IF(AND(AM33&gt;0,AM33&lt;19),19,AM33)</f>
        <v>0</v>
      </c>
      <c r="AO33" s="1">
        <f>(S20*12)+T20</f>
        <v>0</v>
      </c>
      <c r="AP33" s="1">
        <f t="shared" si="8"/>
        <v>0</v>
      </c>
      <c r="AQ33" s="1">
        <f t="shared" si="8"/>
        <v>0</v>
      </c>
      <c r="AR33" s="1">
        <f>AM33*4*U20</f>
        <v>0</v>
      </c>
      <c r="AS33" s="76">
        <f>IF(V20="y",U20,0)</f>
        <v>0</v>
      </c>
      <c r="AX33" s="16"/>
      <c r="AY33" s="16"/>
      <c r="AZ33" s="16"/>
    </row>
    <row r="34" spans="2:52">
      <c r="B34" s="5"/>
      <c r="C34" s="114"/>
      <c r="D34" s="116"/>
      <c r="E34" s="10">
        <v>3</v>
      </c>
      <c r="F34" s="11"/>
      <c r="G34" s="20"/>
      <c r="H34" s="19"/>
      <c r="I34" s="19"/>
      <c r="J34" s="19"/>
      <c r="K34" s="154"/>
      <c r="L34" s="155"/>
      <c r="N34" s="114"/>
      <c r="O34" s="115"/>
      <c r="P34" s="116"/>
      <c r="Q34" s="10">
        <v>3</v>
      </c>
      <c r="R34" s="11"/>
      <c r="S34" s="20"/>
      <c r="T34" s="19"/>
      <c r="U34" s="19"/>
      <c r="V34" s="53"/>
      <c r="X34" s="114"/>
      <c r="Y34" s="115"/>
      <c r="Z34" s="116"/>
      <c r="AA34" s="10">
        <v>3</v>
      </c>
      <c r="AB34" s="11"/>
      <c r="AC34" s="20"/>
      <c r="AD34" s="19"/>
      <c r="AE34" s="19"/>
      <c r="AF34" s="53"/>
      <c r="AG34" s="63"/>
      <c r="AI34" s="134"/>
      <c r="AJ34" s="70">
        <f>ROUNDUP((AP34*AQ34*4)*U21,0)</f>
        <v>0</v>
      </c>
      <c r="AK34" s="69">
        <f>ROUNDUP(U21*AQ34*4,0)</f>
        <v>0</v>
      </c>
      <c r="AL34" s="1">
        <f t="shared" si="7"/>
        <v>0</v>
      </c>
      <c r="AM34" s="1">
        <f>(Q21*12)+R21</f>
        <v>0</v>
      </c>
      <c r="AN34" s="1">
        <f>IF(AND(AM34&gt;0,AM34&lt;19),19,AM34)</f>
        <v>0</v>
      </c>
      <c r="AO34" s="1">
        <f>(S21*12)+T21</f>
        <v>0</v>
      </c>
      <c r="AP34" s="1">
        <f t="shared" si="8"/>
        <v>0</v>
      </c>
      <c r="AQ34" s="1">
        <f t="shared" si="8"/>
        <v>0</v>
      </c>
      <c r="AR34" s="1">
        <f>AM34*4*U21</f>
        <v>0</v>
      </c>
      <c r="AS34" s="76">
        <f>IF(V21="y",U21,0)</f>
        <v>0</v>
      </c>
      <c r="AX34" s="16"/>
      <c r="AY34" s="16"/>
      <c r="AZ34" s="16"/>
    </row>
    <row r="35" spans="2:52">
      <c r="B35" s="5"/>
      <c r="C35" s="114"/>
      <c r="D35" s="116"/>
      <c r="E35" s="10">
        <v>4</v>
      </c>
      <c r="F35" s="11"/>
      <c r="G35" s="20"/>
      <c r="H35" s="19"/>
      <c r="I35" s="19"/>
      <c r="J35" s="19"/>
      <c r="K35" s="154"/>
      <c r="L35" s="155"/>
      <c r="N35" s="114"/>
      <c r="O35" s="115"/>
      <c r="P35" s="116"/>
      <c r="Q35" s="10">
        <v>4</v>
      </c>
      <c r="R35" s="11"/>
      <c r="S35" s="20"/>
      <c r="T35" s="19"/>
      <c r="U35" s="19"/>
      <c r="V35" s="53"/>
      <c r="X35" s="114"/>
      <c r="Y35" s="115"/>
      <c r="Z35" s="116"/>
      <c r="AA35" s="10">
        <v>4</v>
      </c>
      <c r="AB35" s="11"/>
      <c r="AC35" s="20"/>
      <c r="AD35" s="19"/>
      <c r="AE35" s="19"/>
      <c r="AF35" s="53"/>
      <c r="AG35" s="63"/>
      <c r="AI35" s="135"/>
      <c r="AJ35" s="70">
        <f>SUM(AJ31:AJ34)</f>
        <v>0</v>
      </c>
      <c r="AK35" s="69">
        <f>SUM(AK31:AK34)</f>
        <v>0</v>
      </c>
      <c r="AL35" s="28">
        <f>SUM(AL31:AL34)</f>
        <v>0</v>
      </c>
      <c r="AM35" s="69"/>
      <c r="AN35" s="69"/>
      <c r="AO35" s="69"/>
      <c r="AP35" s="69"/>
      <c r="AQ35" s="69"/>
      <c r="AR35" s="69">
        <f>SUM(AR31:AR34)</f>
        <v>0</v>
      </c>
      <c r="AS35" s="73">
        <f>SUM(AS31:AS34)</f>
        <v>0</v>
      </c>
      <c r="AX35" s="16" t="s">
        <v>53</v>
      </c>
      <c r="AY35" s="16"/>
      <c r="AZ35" s="16"/>
    </row>
    <row r="36" spans="2:52">
      <c r="B36" s="5"/>
      <c r="C36" s="114"/>
      <c r="D36" s="116"/>
      <c r="E36" s="10">
        <v>5</v>
      </c>
      <c r="F36" s="11"/>
      <c r="G36" s="20"/>
      <c r="H36" s="19"/>
      <c r="I36" s="19"/>
      <c r="J36" s="19"/>
      <c r="K36" s="154"/>
      <c r="L36" s="155"/>
      <c r="N36" s="114"/>
      <c r="O36" s="115"/>
      <c r="P36" s="116"/>
      <c r="Q36" s="10">
        <v>5</v>
      </c>
      <c r="R36" s="11"/>
      <c r="S36" s="20"/>
      <c r="T36" s="19"/>
      <c r="U36" s="19"/>
      <c r="V36" s="53"/>
      <c r="X36" s="114"/>
      <c r="Y36" s="115"/>
      <c r="Z36" s="116"/>
      <c r="AA36" s="10">
        <v>5</v>
      </c>
      <c r="AB36" s="11"/>
      <c r="AC36" s="20"/>
      <c r="AD36" s="19"/>
      <c r="AE36" s="19"/>
      <c r="AF36" s="53"/>
      <c r="AG36" s="63"/>
    </row>
    <row r="37" spans="2:52">
      <c r="B37" s="5"/>
      <c r="C37" s="114"/>
      <c r="D37" s="116"/>
      <c r="E37" s="10">
        <v>6</v>
      </c>
      <c r="F37" s="11"/>
      <c r="G37" s="20"/>
      <c r="H37" s="19"/>
      <c r="I37" s="19"/>
      <c r="J37" s="19"/>
      <c r="K37" s="154"/>
      <c r="L37" s="155"/>
      <c r="N37" s="114"/>
      <c r="O37" s="115"/>
      <c r="P37" s="116"/>
      <c r="Q37" s="10">
        <v>6</v>
      </c>
      <c r="R37" s="11"/>
      <c r="S37" s="20"/>
      <c r="T37" s="19"/>
      <c r="U37" s="19"/>
      <c r="V37" s="53"/>
      <c r="X37" s="114"/>
      <c r="Y37" s="115"/>
      <c r="Z37" s="116"/>
      <c r="AA37" s="10">
        <v>6</v>
      </c>
      <c r="AB37" s="11"/>
      <c r="AC37" s="20"/>
      <c r="AD37" s="19"/>
      <c r="AE37" s="19"/>
      <c r="AF37" s="53"/>
      <c r="AG37" s="63"/>
      <c r="AI37" s="133">
        <v>3</v>
      </c>
      <c r="AJ37" s="65"/>
      <c r="AK37" s="66" t="s">
        <v>30</v>
      </c>
      <c r="AL37" s="66" t="s">
        <v>45</v>
      </c>
      <c r="AM37" s="66" t="s">
        <v>31</v>
      </c>
      <c r="AN37" s="66" t="s">
        <v>32</v>
      </c>
      <c r="AO37" s="66" t="s">
        <v>33</v>
      </c>
      <c r="AP37" s="66" t="s">
        <v>34</v>
      </c>
      <c r="AQ37" s="66" t="s">
        <v>47</v>
      </c>
      <c r="AR37" s="66"/>
      <c r="AS37" s="77" t="s">
        <v>48</v>
      </c>
    </row>
    <row r="38" spans="2:52">
      <c r="B38" s="5"/>
      <c r="C38" s="114"/>
      <c r="D38" s="116"/>
      <c r="E38" s="10">
        <v>7</v>
      </c>
      <c r="F38" s="21"/>
      <c r="G38" s="22"/>
      <c r="H38" s="19"/>
      <c r="I38" s="19"/>
      <c r="J38" s="19"/>
      <c r="K38" s="154"/>
      <c r="L38" s="155"/>
      <c r="N38" s="114"/>
      <c r="O38" s="115"/>
      <c r="P38" s="116"/>
      <c r="Q38" s="10">
        <v>7</v>
      </c>
      <c r="R38" s="21"/>
      <c r="S38" s="22"/>
      <c r="T38" s="19"/>
      <c r="U38" s="19"/>
      <c r="V38" s="53"/>
      <c r="X38" s="114"/>
      <c r="Y38" s="115"/>
      <c r="Z38" s="116"/>
      <c r="AA38" s="10">
        <v>7</v>
      </c>
      <c r="AB38" s="21"/>
      <c r="AC38" s="22"/>
      <c r="AD38" s="19"/>
      <c r="AE38" s="19"/>
      <c r="AF38" s="53"/>
      <c r="AG38" s="63"/>
      <c r="AI38" s="134"/>
      <c r="AJ38" s="67"/>
      <c r="AK38" s="1">
        <f>ROUNDUP(AE18*(AN38/8),0)</f>
        <v>0</v>
      </c>
      <c r="AL38" s="1">
        <f t="shared" ref="AL38:AL41" si="9">AS38*3</f>
        <v>0</v>
      </c>
      <c r="AM38" s="1">
        <f t="shared" ref="AM38:AM41" si="10">(AA18*12)+AB18</f>
        <v>0</v>
      </c>
      <c r="AN38" s="1">
        <f t="shared" ref="AN38:AN41" si="11">(AC18*12)+AD18</f>
        <v>0</v>
      </c>
      <c r="AO38" s="1">
        <f>ROUNDUP(AM38/12,2)</f>
        <v>0</v>
      </c>
      <c r="AP38" s="1">
        <f t="shared" ref="AP38:AP41" si="12">ROUNDUP(AN38/12,2)</f>
        <v>0</v>
      </c>
      <c r="AQ38" s="1">
        <f>AM38*4*AE18</f>
        <v>0</v>
      </c>
      <c r="AS38" s="76">
        <f>IF(AF18="y",AE18,0)</f>
        <v>0</v>
      </c>
    </row>
    <row r="39" spans="2:52">
      <c r="B39" s="5"/>
      <c r="C39" s="114"/>
      <c r="D39" s="116"/>
      <c r="E39" s="10">
        <v>8</v>
      </c>
      <c r="F39" s="11"/>
      <c r="G39" s="20"/>
      <c r="H39" s="19"/>
      <c r="I39" s="19"/>
      <c r="J39" s="19"/>
      <c r="K39" s="154"/>
      <c r="L39" s="155"/>
      <c r="N39" s="114"/>
      <c r="O39" s="115"/>
      <c r="P39" s="116"/>
      <c r="Q39" s="10">
        <v>8</v>
      </c>
      <c r="R39" s="11"/>
      <c r="S39" s="20"/>
      <c r="T39" s="19"/>
      <c r="U39" s="19"/>
      <c r="V39" s="53"/>
      <c r="X39" s="114"/>
      <c r="Y39" s="115"/>
      <c r="Z39" s="116"/>
      <c r="AA39" s="10">
        <v>8</v>
      </c>
      <c r="AB39" s="11"/>
      <c r="AC39" s="20"/>
      <c r="AD39" s="19"/>
      <c r="AE39" s="19"/>
      <c r="AF39" s="53"/>
      <c r="AG39" s="63"/>
      <c r="AI39" s="134"/>
      <c r="AJ39" s="67"/>
      <c r="AK39" s="1">
        <f>ROUNDUP(AE19*(AN39/8),0)</f>
        <v>0</v>
      </c>
      <c r="AL39" s="1">
        <f t="shared" si="9"/>
        <v>0</v>
      </c>
      <c r="AM39" s="1">
        <f t="shared" si="10"/>
        <v>0</v>
      </c>
      <c r="AN39" s="1">
        <f t="shared" si="11"/>
        <v>0</v>
      </c>
      <c r="AO39" s="1">
        <f>ROUNDUP(AM39/12,2)</f>
        <v>0</v>
      </c>
      <c r="AP39" s="1">
        <f t="shared" si="12"/>
        <v>0</v>
      </c>
      <c r="AQ39" s="1">
        <f>AM39*4*AE19</f>
        <v>0</v>
      </c>
      <c r="AS39" s="76">
        <f>IF(AF19="y",AE19,0)</f>
        <v>0</v>
      </c>
    </row>
    <row r="40" spans="2:52">
      <c r="B40" s="5"/>
      <c r="C40" s="114"/>
      <c r="D40" s="116"/>
      <c r="E40" s="10">
        <v>9</v>
      </c>
      <c r="F40" s="11"/>
      <c r="G40" s="20"/>
      <c r="H40" s="19"/>
      <c r="I40" s="19"/>
      <c r="J40" s="19"/>
      <c r="K40" s="154"/>
      <c r="L40" s="155"/>
      <c r="N40" s="114"/>
      <c r="O40" s="115"/>
      <c r="P40" s="116"/>
      <c r="Q40" s="10">
        <v>9</v>
      </c>
      <c r="R40" s="11"/>
      <c r="S40" s="20"/>
      <c r="T40" s="19"/>
      <c r="U40" s="19"/>
      <c r="V40" s="53"/>
      <c r="X40" s="114"/>
      <c r="Y40" s="115"/>
      <c r="Z40" s="116"/>
      <c r="AA40" s="10">
        <v>9</v>
      </c>
      <c r="AB40" s="11"/>
      <c r="AC40" s="20"/>
      <c r="AD40" s="19"/>
      <c r="AE40" s="19"/>
      <c r="AF40" s="53"/>
      <c r="AG40" s="63"/>
      <c r="AI40" s="134"/>
      <c r="AJ40" s="67"/>
      <c r="AK40" s="1">
        <f>ROUNDUP(AE20*(AN40/8),0)</f>
        <v>0</v>
      </c>
      <c r="AL40" s="1">
        <f t="shared" si="9"/>
        <v>0</v>
      </c>
      <c r="AM40" s="1">
        <f t="shared" si="10"/>
        <v>0</v>
      </c>
      <c r="AN40" s="1">
        <f t="shared" si="11"/>
        <v>0</v>
      </c>
      <c r="AO40" s="1">
        <f>ROUNDUP(AM40/12,2)</f>
        <v>0</v>
      </c>
      <c r="AP40" s="1">
        <f t="shared" si="12"/>
        <v>0</v>
      </c>
      <c r="AQ40" s="1">
        <f>AM40*4*AE20</f>
        <v>0</v>
      </c>
      <c r="AS40" s="76">
        <f>IF(AF20="y",AE20,0)</f>
        <v>0</v>
      </c>
    </row>
    <row r="41" spans="2:52">
      <c r="B41" s="5"/>
      <c r="C41" s="117"/>
      <c r="D41" s="119"/>
      <c r="E41" s="13">
        <v>10</v>
      </c>
      <c r="F41" s="14"/>
      <c r="G41" s="23"/>
      <c r="H41" s="24"/>
      <c r="I41" s="24"/>
      <c r="J41" s="24"/>
      <c r="K41" s="156"/>
      <c r="L41" s="157"/>
      <c r="N41" s="117"/>
      <c r="O41" s="118"/>
      <c r="P41" s="119"/>
      <c r="Q41" s="13">
        <v>10</v>
      </c>
      <c r="R41" s="14"/>
      <c r="S41" s="23"/>
      <c r="T41" s="24"/>
      <c r="U41" s="24"/>
      <c r="V41" s="54"/>
      <c r="X41" s="117"/>
      <c r="Y41" s="118"/>
      <c r="Z41" s="119"/>
      <c r="AA41" s="13">
        <v>10</v>
      </c>
      <c r="AB41" s="14"/>
      <c r="AC41" s="23"/>
      <c r="AD41" s="24"/>
      <c r="AE41" s="24"/>
      <c r="AF41" s="54"/>
      <c r="AG41" s="63"/>
      <c r="AI41" s="134"/>
      <c r="AJ41" s="67"/>
      <c r="AK41" s="1">
        <f>ROUNDUP(AE21*(AN41/8),0)</f>
        <v>0</v>
      </c>
      <c r="AL41" s="1">
        <f t="shared" si="9"/>
        <v>0</v>
      </c>
      <c r="AM41" s="1">
        <f t="shared" si="10"/>
        <v>0</v>
      </c>
      <c r="AN41" s="1">
        <f t="shared" si="11"/>
        <v>0</v>
      </c>
      <c r="AO41" s="1">
        <f>ROUNDUP(AM41/12,2)</f>
        <v>0</v>
      </c>
      <c r="AP41" s="1">
        <f t="shared" si="12"/>
        <v>0</v>
      </c>
      <c r="AQ41" s="1">
        <f>AM41*4*AE21</f>
        <v>0</v>
      </c>
      <c r="AS41" s="76">
        <f>IF(AF21="y",AE21,0)</f>
        <v>0</v>
      </c>
    </row>
    <row r="42" spans="2:52">
      <c r="B42" s="25"/>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71"/>
      <c r="AI42" s="135"/>
      <c r="AJ42" s="70"/>
      <c r="AK42" s="69">
        <f>SUM(AK38:AK41)</f>
        <v>0</v>
      </c>
      <c r="AL42" s="28">
        <f>SUM(AL38:AL41)</f>
        <v>0</v>
      </c>
      <c r="AM42" s="69"/>
      <c r="AN42" s="69"/>
      <c r="AO42" s="69"/>
      <c r="AP42" s="69"/>
      <c r="AQ42" s="69">
        <f>SUM(AQ38:AQ41)</f>
        <v>0</v>
      </c>
      <c r="AR42" s="69"/>
      <c r="AS42" s="73">
        <f>SUM(AS38:AS41)</f>
        <v>0</v>
      </c>
    </row>
    <row r="43" spans="2:52" ht="10.050000000000001" customHeight="1">
      <c r="L43" s="16"/>
      <c r="AJ43" s="72" t="s">
        <v>54</v>
      </c>
      <c r="AK43" s="73" t="s">
        <v>55</v>
      </c>
      <c r="AL43" s="74" t="s">
        <v>56</v>
      </c>
      <c r="AM43" s="74" t="s">
        <v>57</v>
      </c>
    </row>
    <row r="44" spans="2:52">
      <c r="B44" s="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62"/>
      <c r="AJ44" s="75">
        <f>(AJ28+AJ35)-AL55</f>
        <v>0</v>
      </c>
      <c r="AK44" s="74">
        <f>AK28+AK35</f>
        <v>0</v>
      </c>
      <c r="AL44" s="74">
        <f>ROUNDUP((AP28+AR55)/36+AL35+AL42,0)</f>
        <v>0</v>
      </c>
      <c r="AM44" s="74">
        <f>AL28+AR35+AQ42</f>
        <v>0</v>
      </c>
    </row>
    <row r="45" spans="2:52" ht="33" customHeight="1">
      <c r="B45" s="5"/>
      <c r="C45" s="158" t="s">
        <v>58</v>
      </c>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60"/>
      <c r="AG45" s="63"/>
      <c r="AJ45" s="72" t="s">
        <v>59</v>
      </c>
      <c r="AK45" s="73" t="s">
        <v>60</v>
      </c>
      <c r="AL45" s="74" t="s">
        <v>61</v>
      </c>
      <c r="AM45" s="74" t="s">
        <v>62</v>
      </c>
      <c r="AP45" s="92">
        <v>5</v>
      </c>
      <c r="AQ45" s="65">
        <f>(F32*12)+G32</f>
        <v>0</v>
      </c>
      <c r="AR45" s="66">
        <f>AQ45*K32</f>
        <v>0</v>
      </c>
      <c r="AS45" s="77">
        <f t="shared" ref="AS45:AS54" si="13">ROUNDUP(AR45/36,0)</f>
        <v>0</v>
      </c>
    </row>
    <row r="46" spans="2:52" ht="10.95" customHeight="1" thickTop="1" thickBot="1">
      <c r="B46" s="5"/>
      <c r="AF46" s="16"/>
      <c r="AG46" s="63"/>
      <c r="AJ46" s="75">
        <f>AJ44-AR65-R25</f>
        <v>0</v>
      </c>
      <c r="AK46" s="74">
        <f>ROUNDUP(AK44*12/8/4,0)</f>
        <v>0</v>
      </c>
      <c r="AL46" s="74">
        <f>ROUNDUP(AL44/2,0)</f>
        <v>0</v>
      </c>
      <c r="AM46" s="73">
        <f>ROUNDUP(AM44/120,0)</f>
        <v>0</v>
      </c>
      <c r="AP46" s="93"/>
      <c r="AQ46" s="67">
        <f>(F33*12)+G33</f>
        <v>0</v>
      </c>
      <c r="AR46" s="1">
        <f>AQ46*K33</f>
        <v>0</v>
      </c>
      <c r="AS46" s="76">
        <f t="shared" si="13"/>
        <v>0</v>
      </c>
    </row>
    <row r="47" spans="2:52" ht="15" thickBot="1">
      <c r="B47" s="5"/>
      <c r="C47" s="97" t="s">
        <v>63</v>
      </c>
      <c r="D47" s="101"/>
      <c r="E47" s="101"/>
      <c r="F47" s="98"/>
      <c r="G47" s="27"/>
      <c r="H47" s="97" t="s">
        <v>64</v>
      </c>
      <c r="I47" s="98"/>
      <c r="J47" s="39" t="s">
        <v>65</v>
      </c>
      <c r="K47" s="97" t="s">
        <v>66</v>
      </c>
      <c r="L47" s="98"/>
      <c r="M47" s="27"/>
      <c r="N47" s="97" t="s">
        <v>67</v>
      </c>
      <c r="O47" s="98"/>
      <c r="Q47" s="55"/>
      <c r="R47" s="55"/>
      <c r="S47" s="97" t="s">
        <v>63</v>
      </c>
      <c r="T47" s="101"/>
      <c r="U47" s="101"/>
      <c r="V47" s="98"/>
      <c r="W47" s="56"/>
      <c r="X47" s="97" t="s">
        <v>68</v>
      </c>
      <c r="Y47" s="98"/>
      <c r="Z47" s="78" t="s">
        <v>106</v>
      </c>
      <c r="AA47" s="97" t="s">
        <v>69</v>
      </c>
      <c r="AB47" s="98"/>
      <c r="AC47" s="58"/>
      <c r="AD47" s="97" t="s">
        <v>70</v>
      </c>
      <c r="AE47" s="98"/>
      <c r="AF47" s="55"/>
      <c r="AG47" s="63"/>
      <c r="AJ47" s="136" t="s">
        <v>71</v>
      </c>
      <c r="AK47" s="140" t="s">
        <v>72</v>
      </c>
      <c r="AL47" s="89" t="s">
        <v>73</v>
      </c>
      <c r="AM47" s="89" t="s">
        <v>74</v>
      </c>
      <c r="AP47" s="93"/>
      <c r="AQ47" s="67">
        <f>(F34*12)+G34</f>
        <v>0</v>
      </c>
      <c r="AR47" s="1">
        <f>AQ47*K34</f>
        <v>0</v>
      </c>
      <c r="AS47" s="76">
        <f t="shared" si="13"/>
        <v>0</v>
      </c>
      <c r="AT47" s="16"/>
    </row>
    <row r="48" spans="2:52" ht="7.95" customHeight="1" thickBot="1">
      <c r="B48" s="5"/>
      <c r="C48" s="28"/>
      <c r="D48" s="28"/>
      <c r="E48" s="28"/>
      <c r="F48" s="28"/>
      <c r="G48" s="16"/>
      <c r="J48" s="29"/>
      <c r="L48" s="27"/>
      <c r="M48" s="27"/>
      <c r="N48" s="27"/>
      <c r="Q48" s="57"/>
      <c r="R48" s="57"/>
      <c r="S48" s="57"/>
      <c r="T48" s="57"/>
      <c r="U48" s="57"/>
      <c r="V48" s="57"/>
      <c r="W48" s="57"/>
      <c r="X48" s="57"/>
      <c r="Y48" s="57"/>
      <c r="Z48" s="57"/>
      <c r="AA48" s="58"/>
      <c r="AB48" s="58"/>
      <c r="AC48" s="58"/>
      <c r="AD48" s="57"/>
      <c r="AE48" s="57"/>
      <c r="AF48" s="57"/>
      <c r="AG48" s="63"/>
      <c r="AJ48" s="137"/>
      <c r="AK48" s="141"/>
      <c r="AL48" s="90"/>
      <c r="AM48" s="90"/>
      <c r="AP48" s="93"/>
      <c r="AQ48" s="67">
        <f t="shared" ref="AQ48:AQ54" si="14">(F35*12)+G35</f>
        <v>0</v>
      </c>
      <c r="AR48" s="1">
        <f t="shared" ref="AR48:AR54" si="15">AQ48*K35</f>
        <v>0</v>
      </c>
      <c r="AS48" s="76">
        <f t="shared" si="13"/>
        <v>0</v>
      </c>
      <c r="AT48" s="16"/>
    </row>
    <row r="49" spans="2:46">
      <c r="B49" s="5"/>
      <c r="C49" s="97" t="s">
        <v>75</v>
      </c>
      <c r="D49" s="101"/>
      <c r="E49" s="101"/>
      <c r="F49" s="98"/>
      <c r="G49" s="27"/>
      <c r="H49" s="97">
        <f>AJ53</f>
        <v>0</v>
      </c>
      <c r="I49" s="98"/>
      <c r="J49" s="29"/>
      <c r="K49" s="99"/>
      <c r="L49" s="100"/>
      <c r="M49" s="27"/>
      <c r="N49" s="97">
        <f t="shared" ref="N49:N53" si="16">IF(K49&gt;0,ROUNDUP(H49*(K49/100+1),0),H49)</f>
        <v>0</v>
      </c>
      <c r="O49" s="98"/>
      <c r="Q49" s="57"/>
      <c r="R49" s="57"/>
      <c r="S49" s="97" t="s">
        <v>76</v>
      </c>
      <c r="T49" s="101"/>
      <c r="U49" s="101"/>
      <c r="V49" s="98"/>
      <c r="W49" s="57"/>
      <c r="X49" s="97">
        <f>AT38</f>
        <v>0</v>
      </c>
      <c r="Y49" s="98"/>
      <c r="Z49" s="57"/>
      <c r="AA49" s="99"/>
      <c r="AB49" s="100"/>
      <c r="AC49" s="58"/>
      <c r="AD49" s="97">
        <f t="shared" ref="AD49:AD53" si="17">X49+AA49</f>
        <v>0</v>
      </c>
      <c r="AE49" s="98"/>
      <c r="AF49" s="61"/>
      <c r="AG49" s="63"/>
      <c r="AJ49" s="75">
        <f>ROUNDUP(AJ46/4,0)</f>
        <v>0</v>
      </c>
      <c r="AK49" s="74">
        <f>AK42</f>
        <v>0</v>
      </c>
      <c r="AL49" s="75">
        <f>AR64</f>
        <v>0</v>
      </c>
      <c r="AM49" s="73">
        <f>AR77</f>
        <v>0</v>
      </c>
      <c r="AP49" s="93"/>
      <c r="AQ49" s="67">
        <f t="shared" si="14"/>
        <v>0</v>
      </c>
      <c r="AR49" s="1">
        <f t="shared" si="15"/>
        <v>0</v>
      </c>
      <c r="AS49" s="76">
        <f t="shared" si="13"/>
        <v>0</v>
      </c>
      <c r="AT49" s="16"/>
    </row>
    <row r="50" spans="2:46" ht="7.95" customHeight="1">
      <c r="B50" s="5"/>
      <c r="J50" s="29"/>
      <c r="L50" s="27"/>
      <c r="M50" s="27"/>
      <c r="N50" s="27"/>
      <c r="Q50" s="57"/>
      <c r="R50" s="57"/>
      <c r="S50" s="57"/>
      <c r="T50" s="57"/>
      <c r="U50" s="57"/>
      <c r="V50" s="57"/>
      <c r="W50" s="57"/>
      <c r="X50" s="57"/>
      <c r="Y50" s="57"/>
      <c r="Z50" s="57"/>
      <c r="AA50" s="58"/>
      <c r="AB50" s="58"/>
      <c r="AC50" s="58"/>
      <c r="AD50" s="57"/>
      <c r="AE50" s="57"/>
      <c r="AF50" s="57"/>
      <c r="AG50" s="63"/>
      <c r="AJ50" s="138" t="s">
        <v>77</v>
      </c>
      <c r="AK50" s="142" t="s">
        <v>78</v>
      </c>
      <c r="AL50" s="89" t="s">
        <v>79</v>
      </c>
      <c r="AM50" s="89" t="s">
        <v>80</v>
      </c>
      <c r="AP50" s="93"/>
      <c r="AQ50" s="67">
        <f t="shared" si="14"/>
        <v>0</v>
      </c>
      <c r="AR50" s="1">
        <f t="shared" si="15"/>
        <v>0</v>
      </c>
      <c r="AS50" s="76">
        <f t="shared" si="13"/>
        <v>0</v>
      </c>
    </row>
    <row r="51" spans="2:46">
      <c r="B51" s="5"/>
      <c r="C51" s="97" t="s">
        <v>81</v>
      </c>
      <c r="D51" s="101"/>
      <c r="E51" s="101"/>
      <c r="F51" s="98"/>
      <c r="G51" s="27"/>
      <c r="H51" s="97">
        <f>AK53</f>
        <v>0</v>
      </c>
      <c r="I51" s="98"/>
      <c r="J51" s="29"/>
      <c r="K51" s="99"/>
      <c r="L51" s="100"/>
      <c r="M51" s="27"/>
      <c r="N51" s="97">
        <f t="shared" si="16"/>
        <v>0</v>
      </c>
      <c r="O51" s="98"/>
      <c r="Q51" s="57"/>
      <c r="R51" s="57"/>
      <c r="S51" s="97" t="s">
        <v>82</v>
      </c>
      <c r="T51" s="101"/>
      <c r="U51" s="101"/>
      <c r="V51" s="98"/>
      <c r="W51" s="57"/>
      <c r="X51" s="97">
        <f>AT45</f>
        <v>0</v>
      </c>
      <c r="Y51" s="98"/>
      <c r="Z51" s="57"/>
      <c r="AA51" s="99"/>
      <c r="AB51" s="100"/>
      <c r="AC51" s="58"/>
      <c r="AD51" s="97">
        <f t="shared" si="17"/>
        <v>0</v>
      </c>
      <c r="AE51" s="98"/>
      <c r="AF51" s="61"/>
      <c r="AG51" s="63"/>
      <c r="AJ51" s="139"/>
      <c r="AK51" s="142"/>
      <c r="AL51" s="91"/>
      <c r="AM51" s="91"/>
      <c r="AP51" s="93"/>
      <c r="AQ51" s="67">
        <f t="shared" si="14"/>
        <v>0</v>
      </c>
      <c r="AR51" s="1">
        <f t="shared" si="15"/>
        <v>0</v>
      </c>
      <c r="AS51" s="76">
        <f t="shared" si="13"/>
        <v>0</v>
      </c>
    </row>
    <row r="52" spans="2:46" ht="7.95" customHeight="1">
      <c r="B52" s="5"/>
      <c r="J52" s="29"/>
      <c r="L52" s="27"/>
      <c r="M52" s="27"/>
      <c r="N52" s="27"/>
      <c r="Q52" s="58"/>
      <c r="R52" s="58"/>
      <c r="S52" s="58"/>
      <c r="T52" s="58"/>
      <c r="U52" s="58"/>
      <c r="V52" s="58"/>
      <c r="W52" s="58"/>
      <c r="X52" s="58"/>
      <c r="Y52" s="58"/>
      <c r="Z52" s="58"/>
      <c r="AA52" s="58"/>
      <c r="AB52" s="58"/>
      <c r="AC52" s="58"/>
      <c r="AD52" s="57"/>
      <c r="AE52" s="57"/>
      <c r="AF52" s="57"/>
      <c r="AG52" s="63"/>
      <c r="AJ52" s="139"/>
      <c r="AK52" s="140"/>
      <c r="AL52" s="90"/>
      <c r="AM52" s="90"/>
      <c r="AP52" s="93"/>
      <c r="AQ52" s="67">
        <f t="shared" si="14"/>
        <v>0</v>
      </c>
      <c r="AR52" s="1">
        <f t="shared" si="15"/>
        <v>0</v>
      </c>
      <c r="AS52" s="76">
        <f t="shared" si="13"/>
        <v>0</v>
      </c>
    </row>
    <row r="53" spans="2:46">
      <c r="B53" s="5"/>
      <c r="C53" s="97" t="s">
        <v>83</v>
      </c>
      <c r="D53" s="101"/>
      <c r="E53" s="101"/>
      <c r="F53" s="98"/>
      <c r="G53" s="27"/>
      <c r="H53" s="97">
        <f>AL46</f>
        <v>0</v>
      </c>
      <c r="I53" s="98"/>
      <c r="J53" s="29"/>
      <c r="K53" s="99"/>
      <c r="L53" s="100"/>
      <c r="M53" s="27"/>
      <c r="N53" s="97">
        <f t="shared" si="16"/>
        <v>0</v>
      </c>
      <c r="O53" s="98"/>
      <c r="Q53" s="55"/>
      <c r="R53" s="55"/>
      <c r="S53" s="97" t="s">
        <v>84</v>
      </c>
      <c r="T53" s="101"/>
      <c r="U53" s="101"/>
      <c r="V53" s="101"/>
      <c r="W53" s="101"/>
      <c r="X53" s="101"/>
      <c r="Y53" s="98"/>
      <c r="Z53" s="61"/>
      <c r="AA53" s="99"/>
      <c r="AB53" s="100"/>
      <c r="AC53" s="58"/>
      <c r="AD53" s="97">
        <f t="shared" si="17"/>
        <v>0</v>
      </c>
      <c r="AE53" s="98"/>
      <c r="AF53" s="61"/>
      <c r="AG53" s="63"/>
      <c r="AJ53" s="75">
        <f>AJ49-AK46</f>
        <v>0</v>
      </c>
      <c r="AK53" s="73">
        <f>AK46+AK49</f>
        <v>0</v>
      </c>
      <c r="AL53" s="75">
        <f>ROUNDUP(AL49/72,0)</f>
        <v>0</v>
      </c>
      <c r="AM53" s="73">
        <f>ROUNDUP(AM49/120,0)</f>
        <v>0</v>
      </c>
      <c r="AP53" s="93"/>
      <c r="AQ53" s="67">
        <f t="shared" si="14"/>
        <v>0</v>
      </c>
      <c r="AR53" s="1">
        <f t="shared" si="15"/>
        <v>0</v>
      </c>
      <c r="AS53" s="76">
        <f t="shared" si="13"/>
        <v>0</v>
      </c>
    </row>
    <row r="54" spans="2:46" ht="7.95" customHeight="1">
      <c r="B54" s="5"/>
      <c r="J54" s="29"/>
      <c r="L54" s="27"/>
      <c r="M54" s="27"/>
      <c r="N54" s="27"/>
      <c r="Q54" s="57"/>
      <c r="R54" s="57"/>
      <c r="S54" s="57"/>
      <c r="T54" s="57"/>
      <c r="U54" s="57"/>
      <c r="V54" s="57"/>
      <c r="W54" s="57"/>
      <c r="X54" s="57"/>
      <c r="Y54" s="57"/>
      <c r="Z54" s="57"/>
      <c r="AA54" s="58"/>
      <c r="AB54" s="58"/>
      <c r="AC54" s="58"/>
      <c r="AD54" s="57"/>
      <c r="AE54" s="57"/>
      <c r="AF54" s="57"/>
      <c r="AG54" s="63"/>
      <c r="AP54" s="93"/>
      <c r="AQ54" s="67">
        <f t="shared" si="14"/>
        <v>0</v>
      </c>
      <c r="AR54" s="1">
        <f t="shared" si="15"/>
        <v>0</v>
      </c>
      <c r="AS54" s="76">
        <f t="shared" si="13"/>
        <v>0</v>
      </c>
    </row>
    <row r="55" spans="2:46">
      <c r="B55" s="5"/>
      <c r="C55" s="97" t="s">
        <v>85</v>
      </c>
      <c r="D55" s="101"/>
      <c r="E55" s="101"/>
      <c r="F55" s="98"/>
      <c r="G55" s="27"/>
      <c r="H55" s="97">
        <f>AL53</f>
        <v>0</v>
      </c>
      <c r="I55" s="98"/>
      <c r="J55" s="29"/>
      <c r="K55" s="99"/>
      <c r="L55" s="100"/>
      <c r="M55" s="27"/>
      <c r="N55" s="97">
        <f>IF(K55&gt;0,ROUNDUP(H55*(K55/100+1),0),H55)</f>
        <v>0</v>
      </c>
      <c r="O55" s="98"/>
      <c r="Q55" s="55"/>
      <c r="R55" s="55"/>
      <c r="S55" s="97" t="s">
        <v>86</v>
      </c>
      <c r="T55" s="101"/>
      <c r="U55" s="101"/>
      <c r="V55" s="101"/>
      <c r="W55" s="101"/>
      <c r="X55" s="101"/>
      <c r="Y55" s="101"/>
      <c r="Z55" s="101"/>
      <c r="AA55" s="101"/>
      <c r="AB55" s="101"/>
      <c r="AC55" s="101"/>
      <c r="AD55" s="101"/>
      <c r="AE55" s="98"/>
      <c r="AF55" s="61"/>
      <c r="AG55" s="63"/>
      <c r="AI55" s="16"/>
      <c r="AL55" s="1">
        <f>ROUNDDOWN(((AL49*8)/144),0)</f>
        <v>0</v>
      </c>
      <c r="AP55" s="93"/>
      <c r="AR55" s="1">
        <f>SUM(AR45:AR54)</f>
        <v>0</v>
      </c>
      <c r="AS55" s="76">
        <f>SUM(AS45:AS54)</f>
        <v>0</v>
      </c>
    </row>
    <row r="56" spans="2:46" ht="7.95" customHeight="1">
      <c r="B56" s="5"/>
      <c r="Q56" s="58"/>
      <c r="R56" s="58"/>
      <c r="S56" s="58"/>
      <c r="T56" s="58"/>
      <c r="U56" s="58"/>
      <c r="V56" s="58"/>
      <c r="W56" s="58"/>
      <c r="X56" s="58"/>
      <c r="Y56" s="58"/>
      <c r="Z56" s="58"/>
      <c r="AA56" s="58"/>
      <c r="AB56" s="58"/>
      <c r="AC56" s="58"/>
      <c r="AD56" s="57"/>
      <c r="AE56" s="57"/>
      <c r="AF56" s="57"/>
      <c r="AG56" s="63"/>
      <c r="AI56" s="16"/>
      <c r="AP56" s="94"/>
      <c r="AQ56" s="70"/>
      <c r="AR56" s="69"/>
      <c r="AS56" s="73"/>
    </row>
    <row r="57" spans="2:46" ht="9" customHeight="1">
      <c r="B57" s="5"/>
      <c r="X57" s="59"/>
      <c r="Y57" s="59"/>
      <c r="Z57" s="59"/>
      <c r="AA57" s="59"/>
      <c r="AB57" s="59"/>
      <c r="AC57" s="59"/>
      <c r="AD57" s="59"/>
      <c r="AE57" s="59"/>
      <c r="AF57" s="59"/>
      <c r="AG57" s="63"/>
      <c r="AI57" s="16"/>
      <c r="AM57" s="16"/>
      <c r="AN57" s="16"/>
      <c r="AP57" s="93"/>
      <c r="AQ57" s="16">
        <f t="shared" ref="AQ57:AQ63" si="18">(R35*12)+S35</f>
        <v>0</v>
      </c>
      <c r="AR57" s="1">
        <f t="shared" ref="AR57:AR63" si="19">AQ57*V35</f>
        <v>0</v>
      </c>
      <c r="AS57" s="76">
        <f t="shared" ref="AS57:AS63" si="20">ROUNDUP(AR57/72,0)</f>
        <v>0</v>
      </c>
    </row>
    <row r="58" spans="2:46" ht="25.95" customHeight="1">
      <c r="B58" s="5"/>
      <c r="C58" s="128" t="s">
        <v>104</v>
      </c>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30"/>
      <c r="AG58" s="63"/>
      <c r="AI58" s="16"/>
      <c r="AK58" s="16"/>
      <c r="AM58" s="16"/>
      <c r="AN58" s="16"/>
      <c r="AP58" s="93"/>
      <c r="AQ58" s="16">
        <f t="shared" si="18"/>
        <v>0</v>
      </c>
      <c r="AR58" s="1">
        <f t="shared" si="19"/>
        <v>0</v>
      </c>
      <c r="AS58" s="76">
        <f t="shared" si="20"/>
        <v>0</v>
      </c>
    </row>
    <row r="59" spans="2:46">
      <c r="B59" s="25"/>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71"/>
      <c r="AI59" s="16"/>
      <c r="AM59" s="16"/>
      <c r="AN59" s="16"/>
      <c r="AP59" s="93"/>
      <c r="AQ59" s="16">
        <f t="shared" si="18"/>
        <v>0</v>
      </c>
      <c r="AR59" s="1">
        <f t="shared" si="19"/>
        <v>0</v>
      </c>
      <c r="AS59" s="76">
        <f t="shared" si="20"/>
        <v>0</v>
      </c>
    </row>
    <row r="60" spans="2:46">
      <c r="AI60" s="16"/>
      <c r="AM60" s="16"/>
      <c r="AN60" s="16"/>
      <c r="AP60" s="93"/>
      <c r="AQ60" s="16">
        <f t="shared" si="18"/>
        <v>0</v>
      </c>
      <c r="AR60" s="1">
        <f t="shared" si="19"/>
        <v>0</v>
      </c>
      <c r="AS60" s="76">
        <f t="shared" si="20"/>
        <v>0</v>
      </c>
    </row>
    <row r="61" spans="2:46" ht="13.95" customHeight="1">
      <c r="B61" s="131"/>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I61" s="16"/>
      <c r="AM61" s="16"/>
      <c r="AN61" s="16"/>
      <c r="AP61" s="93"/>
      <c r="AQ61" s="16">
        <f t="shared" si="18"/>
        <v>0</v>
      </c>
      <c r="AR61" s="1">
        <f t="shared" si="19"/>
        <v>0</v>
      </c>
      <c r="AS61" s="76">
        <f t="shared" si="20"/>
        <v>0</v>
      </c>
    </row>
    <row r="62" spans="2:46">
      <c r="AI62" s="16"/>
      <c r="AJ62" s="1" t="s">
        <v>87</v>
      </c>
      <c r="AK62" s="1" t="s">
        <v>88</v>
      </c>
      <c r="AL62" s="1" t="s">
        <v>89</v>
      </c>
      <c r="AP62" s="93"/>
      <c r="AQ62" s="16">
        <f t="shared" si="18"/>
        <v>0</v>
      </c>
      <c r="AR62" s="1">
        <f t="shared" si="19"/>
        <v>0</v>
      </c>
      <c r="AS62" s="76">
        <f t="shared" si="20"/>
        <v>0</v>
      </c>
    </row>
    <row r="63" spans="2:46">
      <c r="L63" s="16"/>
      <c r="AI63" s="16"/>
      <c r="AJ63" s="1" t="s">
        <v>90</v>
      </c>
      <c r="AK63" s="1" t="s">
        <v>91</v>
      </c>
      <c r="AL63" s="1" t="s">
        <v>88</v>
      </c>
      <c r="AP63" s="93"/>
      <c r="AQ63" s="16">
        <f t="shared" si="18"/>
        <v>0</v>
      </c>
      <c r="AR63" s="1">
        <f t="shared" si="19"/>
        <v>0</v>
      </c>
      <c r="AS63" s="76">
        <f t="shared" si="20"/>
        <v>0</v>
      </c>
    </row>
    <row r="64" spans="2:46">
      <c r="AI64" s="16"/>
      <c r="AJ64" s="1" t="s">
        <v>92</v>
      </c>
      <c r="AL64" s="1" t="s">
        <v>91</v>
      </c>
      <c r="AP64" s="93"/>
      <c r="AQ64" s="16">
        <f>SUM(AQ57:AQ63)</f>
        <v>0</v>
      </c>
      <c r="AR64" s="1">
        <f>SUM(AR57:AR63)</f>
        <v>0</v>
      </c>
      <c r="AS64" s="76">
        <f>SUM(AS57:AS63)</f>
        <v>0</v>
      </c>
    </row>
    <row r="65" spans="12:45">
      <c r="L65" s="16"/>
      <c r="AI65" s="16"/>
      <c r="AJ65" s="1" t="s">
        <v>93</v>
      </c>
      <c r="AP65" s="94"/>
      <c r="AQ65" s="69"/>
      <c r="AR65" s="69"/>
      <c r="AS65" s="73"/>
    </row>
    <row r="66" spans="12:45">
      <c r="AI66" s="16"/>
      <c r="AJ66" s="1" t="s">
        <v>94</v>
      </c>
    </row>
    <row r="67" spans="12:45">
      <c r="AI67" s="16"/>
      <c r="AJ67" s="1" t="s">
        <v>95</v>
      </c>
      <c r="AP67" s="92">
        <v>7</v>
      </c>
      <c r="AQ67" s="65">
        <f t="shared" ref="AQ67:AQ76" si="21">(AB32*12)+AC32</f>
        <v>0</v>
      </c>
      <c r="AR67" s="66">
        <f t="shared" ref="AR67:AR76" si="22">AQ67*AF32</f>
        <v>0</v>
      </c>
      <c r="AS67" s="77"/>
    </row>
    <row r="68" spans="12:45">
      <c r="AI68" s="16"/>
      <c r="AJ68" s="1" t="s">
        <v>96</v>
      </c>
      <c r="AP68" s="93"/>
      <c r="AQ68" s="67">
        <f t="shared" si="21"/>
        <v>0</v>
      </c>
      <c r="AR68" s="1">
        <f t="shared" si="22"/>
        <v>0</v>
      </c>
      <c r="AS68" s="76"/>
    </row>
    <row r="69" spans="12:45">
      <c r="AI69" s="16"/>
      <c r="AJ69" s="1" t="s">
        <v>97</v>
      </c>
      <c r="AP69" s="93"/>
      <c r="AQ69" s="67">
        <f t="shared" si="21"/>
        <v>0</v>
      </c>
      <c r="AR69" s="1">
        <f t="shared" si="22"/>
        <v>0</v>
      </c>
      <c r="AS69" s="76"/>
    </row>
    <row r="70" spans="12:45">
      <c r="AI70" s="16"/>
      <c r="AJ70" s="1" t="s">
        <v>98</v>
      </c>
      <c r="AP70" s="93"/>
      <c r="AQ70" s="67">
        <f t="shared" si="21"/>
        <v>0</v>
      </c>
      <c r="AR70" s="1">
        <f t="shared" si="22"/>
        <v>0</v>
      </c>
      <c r="AS70" s="76"/>
    </row>
    <row r="71" spans="12:45">
      <c r="AI71" s="16"/>
      <c r="AJ71" s="1" t="s">
        <v>99</v>
      </c>
      <c r="AP71" s="93"/>
      <c r="AQ71" s="67">
        <f t="shared" si="21"/>
        <v>0</v>
      </c>
      <c r="AR71" s="1">
        <f t="shared" si="22"/>
        <v>0</v>
      </c>
      <c r="AS71" s="76"/>
    </row>
    <row r="72" spans="12:45">
      <c r="AI72" s="16"/>
      <c r="AJ72" s="1" t="s">
        <v>100</v>
      </c>
      <c r="AP72" s="93"/>
      <c r="AQ72" s="67">
        <f t="shared" si="21"/>
        <v>0</v>
      </c>
      <c r="AR72" s="1">
        <f t="shared" si="22"/>
        <v>0</v>
      </c>
      <c r="AS72" s="76"/>
    </row>
    <row r="73" spans="12:45">
      <c r="AI73" s="16"/>
      <c r="AJ73" s="1" t="s">
        <v>101</v>
      </c>
      <c r="AP73" s="93"/>
      <c r="AQ73" s="67">
        <f t="shared" si="21"/>
        <v>0</v>
      </c>
      <c r="AR73" s="1">
        <f t="shared" si="22"/>
        <v>0</v>
      </c>
      <c r="AS73" s="76"/>
    </row>
    <row r="74" spans="12:45">
      <c r="AI74" s="16"/>
      <c r="AJ74" s="1" t="s">
        <v>102</v>
      </c>
      <c r="AP74" s="93"/>
      <c r="AQ74" s="67">
        <f t="shared" si="21"/>
        <v>0</v>
      </c>
      <c r="AR74" s="1">
        <f t="shared" si="22"/>
        <v>0</v>
      </c>
      <c r="AS74" s="76"/>
    </row>
    <row r="75" spans="12:45">
      <c r="AI75" s="16"/>
      <c r="AJ75" s="1" t="s">
        <v>103</v>
      </c>
      <c r="AP75" s="93"/>
      <c r="AQ75" s="67">
        <f t="shared" si="21"/>
        <v>0</v>
      </c>
      <c r="AR75" s="1">
        <f t="shared" si="22"/>
        <v>0</v>
      </c>
      <c r="AS75" s="76"/>
    </row>
    <row r="76" spans="12:45">
      <c r="L76" s="16"/>
      <c r="AI76" s="16"/>
      <c r="AP76" s="93"/>
      <c r="AQ76" s="67">
        <f t="shared" si="21"/>
        <v>0</v>
      </c>
      <c r="AR76" s="1">
        <f t="shared" si="22"/>
        <v>0</v>
      </c>
      <c r="AS76" s="76"/>
    </row>
    <row r="77" spans="12:45">
      <c r="AI77" s="16"/>
      <c r="AP77" s="94"/>
      <c r="AQ77" s="70">
        <f t="shared" ref="AQ77:AR77" si="23">SUM(AQ67:AQ72)</f>
        <v>0</v>
      </c>
      <c r="AR77" s="69">
        <f t="shared" si="23"/>
        <v>0</v>
      </c>
      <c r="AS77" s="73">
        <f>ROUNDUP(AR77/120,0)</f>
        <v>0</v>
      </c>
    </row>
  </sheetData>
  <sheetProtection algorithmName="SHA-512" hashValue="2FLridLLdNdcaP0JEsdRL5z3srk40SRlCc0fGmciyJr2RivBVckQ6bNg4BYT6Yx72hCkIpJOb4OGyOuDNhGjSw==" saltValue="TLDzLdnRqfm9P4mw8RpLVw==" spinCount="100000" sheet="1" selectLockedCells="1"/>
  <mergeCells count="124">
    <mergeCell ref="B1:AG1"/>
    <mergeCell ref="C3:AF3"/>
    <mergeCell ref="C5:L5"/>
    <mergeCell ref="N5:AF5"/>
    <mergeCell ref="N15:V15"/>
    <mergeCell ref="X15:AF15"/>
    <mergeCell ref="C16:D16"/>
    <mergeCell ref="F16:G16"/>
    <mergeCell ref="H16:I16"/>
    <mergeCell ref="J16:K16"/>
    <mergeCell ref="N16:O16"/>
    <mergeCell ref="Q16:R16"/>
    <mergeCell ref="S16:T16"/>
    <mergeCell ref="X16:Y16"/>
    <mergeCell ref="AA16:AB16"/>
    <mergeCell ref="AC16:AD16"/>
    <mergeCell ref="N7:T8"/>
    <mergeCell ref="N10:T13"/>
    <mergeCell ref="V7:X8"/>
    <mergeCell ref="V10:X13"/>
    <mergeCell ref="Z7:AF8"/>
    <mergeCell ref="Z10:AF13"/>
    <mergeCell ref="C13:D14"/>
    <mergeCell ref="E13:L14"/>
    <mergeCell ref="J17:K17"/>
    <mergeCell ref="J18:K18"/>
    <mergeCell ref="J19:K19"/>
    <mergeCell ref="J20:K20"/>
    <mergeCell ref="J21:K21"/>
    <mergeCell ref="J22:K22"/>
    <mergeCell ref="J23:K23"/>
    <mergeCell ref="J24:K24"/>
    <mergeCell ref="J25:K25"/>
    <mergeCell ref="J26:K26"/>
    <mergeCell ref="J27:K27"/>
    <mergeCell ref="D28:E28"/>
    <mergeCell ref="C30:D30"/>
    <mergeCell ref="F30:G30"/>
    <mergeCell ref="K30:L30"/>
    <mergeCell ref="N30:P30"/>
    <mergeCell ref="R30:S30"/>
    <mergeCell ref="X30:Z30"/>
    <mergeCell ref="AB30:AC30"/>
    <mergeCell ref="K31:L31"/>
    <mergeCell ref="K32:L32"/>
    <mergeCell ref="K33:L33"/>
    <mergeCell ref="K34:L34"/>
    <mergeCell ref="K35:L35"/>
    <mergeCell ref="K36:L36"/>
    <mergeCell ref="K37:L37"/>
    <mergeCell ref="K38:L38"/>
    <mergeCell ref="K39:L39"/>
    <mergeCell ref="K40:L40"/>
    <mergeCell ref="K41:L41"/>
    <mergeCell ref="C45:AF45"/>
    <mergeCell ref="C47:F47"/>
    <mergeCell ref="H47:I47"/>
    <mergeCell ref="K47:L47"/>
    <mergeCell ref="N47:O47"/>
    <mergeCell ref="S47:V47"/>
    <mergeCell ref="X47:Y47"/>
    <mergeCell ref="AA47:AB47"/>
    <mergeCell ref="AD47:AE47"/>
    <mergeCell ref="N49:O49"/>
    <mergeCell ref="S49:V49"/>
    <mergeCell ref="X49:Y49"/>
    <mergeCell ref="AA49:AB49"/>
    <mergeCell ref="AD49:AE49"/>
    <mergeCell ref="C51:F51"/>
    <mergeCell ref="H51:I51"/>
    <mergeCell ref="K51:L51"/>
    <mergeCell ref="N51:O51"/>
    <mergeCell ref="S51:V51"/>
    <mergeCell ref="X51:Y51"/>
    <mergeCell ref="AA51:AB51"/>
    <mergeCell ref="AD51:AE51"/>
    <mergeCell ref="AP57:AP65"/>
    <mergeCell ref="AP67:AP77"/>
    <mergeCell ref="N25:Q27"/>
    <mergeCell ref="R25:S27"/>
    <mergeCell ref="N31:P41"/>
    <mergeCell ref="X31:Z41"/>
    <mergeCell ref="U25:W27"/>
    <mergeCell ref="Y25:AF27"/>
    <mergeCell ref="C58:AF58"/>
    <mergeCell ref="B61:AG61"/>
    <mergeCell ref="AI17:AI28"/>
    <mergeCell ref="AI30:AI35"/>
    <mergeCell ref="AI37:AI42"/>
    <mergeCell ref="AJ47:AJ48"/>
    <mergeCell ref="AJ50:AJ52"/>
    <mergeCell ref="AK47:AK48"/>
    <mergeCell ref="AK50:AK52"/>
    <mergeCell ref="C17:D27"/>
    <mergeCell ref="C31:D41"/>
    <mergeCell ref="N17:O21"/>
    <mergeCell ref="X17:Y21"/>
    <mergeCell ref="O23:S24"/>
    <mergeCell ref="U23:AF24"/>
    <mergeCell ref="C53:F53"/>
    <mergeCell ref="C10:D11"/>
    <mergeCell ref="C7:D8"/>
    <mergeCell ref="E10:L11"/>
    <mergeCell ref="E7:L8"/>
    <mergeCell ref="AL47:AL48"/>
    <mergeCell ref="AL50:AL52"/>
    <mergeCell ref="AM47:AM48"/>
    <mergeCell ref="AM50:AM52"/>
    <mergeCell ref="AP45:AP56"/>
    <mergeCell ref="N23:N24"/>
    <mergeCell ref="H53:I53"/>
    <mergeCell ref="K53:L53"/>
    <mergeCell ref="N53:O53"/>
    <mergeCell ref="S53:Y53"/>
    <mergeCell ref="AA53:AB53"/>
    <mergeCell ref="AD53:AE53"/>
    <mergeCell ref="C55:F55"/>
    <mergeCell ref="H55:I55"/>
    <mergeCell ref="K55:L55"/>
    <mergeCell ref="N55:O55"/>
    <mergeCell ref="S55:AE55"/>
    <mergeCell ref="C49:F49"/>
    <mergeCell ref="H49:I49"/>
    <mergeCell ref="K49:L49"/>
  </mergeCells>
  <conditionalFormatting sqref="H18">
    <cfRule type="cellIs" dxfId="42" priority="14" operator="greaterThan">
      <formula>0</formula>
    </cfRule>
    <cfRule type="expression" dxfId="41" priority="15">
      <formula>F18&gt;0</formula>
    </cfRule>
  </conditionalFormatting>
  <conditionalFormatting sqref="L18">
    <cfRule type="cellIs" dxfId="40" priority="38" operator="greaterThan">
      <formula>0</formula>
    </cfRule>
    <cfRule type="expression" dxfId="39" priority="39">
      <formula>F18&gt;0</formula>
    </cfRule>
  </conditionalFormatting>
  <conditionalFormatting sqref="S18">
    <cfRule type="cellIs" dxfId="38" priority="6" operator="greaterThan">
      <formula>0</formula>
    </cfRule>
    <cfRule type="expression" dxfId="37" priority="7">
      <formula>Q18&gt;0</formula>
    </cfRule>
  </conditionalFormatting>
  <conditionalFormatting sqref="U18">
    <cfRule type="cellIs" dxfId="36" priority="22" operator="greaterThan">
      <formula>0</formula>
    </cfRule>
    <cfRule type="expression" dxfId="35" priority="23">
      <formula>Q18&gt;0</formula>
    </cfRule>
  </conditionalFormatting>
  <conditionalFormatting sqref="V18">
    <cfRule type="cellIs" dxfId="34" priority="30" operator="greaterThan">
      <formula>0</formula>
    </cfRule>
    <cfRule type="expression" dxfId="33" priority="31">
      <formula>Q18&gt;0</formula>
    </cfRule>
  </conditionalFormatting>
  <conditionalFormatting sqref="AE18">
    <cfRule type="cellIs" dxfId="32" priority="18" operator="greaterThan">
      <formula>0</formula>
    </cfRule>
    <cfRule type="expression" dxfId="31" priority="19">
      <formula>AA18&gt;0</formula>
    </cfRule>
  </conditionalFormatting>
  <conditionalFormatting sqref="AF18">
    <cfRule type="cellIs" dxfId="30" priority="26" operator="greaterThan">
      <formula>0</formula>
    </cfRule>
    <cfRule type="expression" dxfId="29" priority="27">
      <formula>AA18&gt;0</formula>
    </cfRule>
  </conditionalFormatting>
  <conditionalFormatting sqref="K32:L32">
    <cfRule type="cellIs" dxfId="28" priority="50" operator="greaterThan">
      <formula>0</formula>
    </cfRule>
    <cfRule type="expression" dxfId="27" priority="51">
      <formula>F32&gt;0</formula>
    </cfRule>
  </conditionalFormatting>
  <conditionalFormatting sqref="V32">
    <cfRule type="cellIs" dxfId="26" priority="46" operator="greaterThan">
      <formula>0</formula>
    </cfRule>
    <cfRule type="expression" dxfId="25" priority="47">
      <formula>R32&gt;0</formula>
    </cfRule>
  </conditionalFormatting>
  <conditionalFormatting sqref="AF32">
    <cfRule type="cellIs" dxfId="24" priority="42" operator="greaterThan">
      <formula>0</formula>
    </cfRule>
    <cfRule type="expression" dxfId="23" priority="43">
      <formula>AB32&gt;0</formula>
    </cfRule>
  </conditionalFormatting>
  <conditionalFormatting sqref="H19:H27">
    <cfRule type="cellIs" dxfId="22" priority="8" operator="greaterThan">
      <formula>0</formula>
    </cfRule>
    <cfRule type="expression" dxfId="21" priority="9">
      <formula>F19&gt;0</formula>
    </cfRule>
  </conditionalFormatting>
  <conditionalFormatting sqref="L19:L27">
    <cfRule type="cellIs" dxfId="20" priority="32" operator="greaterThan">
      <formula>0</formula>
    </cfRule>
    <cfRule type="expression" dxfId="19" priority="33">
      <formula>F19&gt;0</formula>
    </cfRule>
  </conditionalFormatting>
  <conditionalFormatting sqref="S19:S21">
    <cfRule type="cellIs" dxfId="18" priority="4" operator="greaterThan">
      <formula>0</formula>
    </cfRule>
    <cfRule type="expression" dxfId="17" priority="5">
      <formula>Q19&gt;0</formula>
    </cfRule>
  </conditionalFormatting>
  <conditionalFormatting sqref="U19:U21">
    <cfRule type="cellIs" dxfId="16" priority="20" operator="greaterThan">
      <formula>0</formula>
    </cfRule>
    <cfRule type="expression" dxfId="15" priority="21">
      <formula>Q19&gt;0</formula>
    </cfRule>
  </conditionalFormatting>
  <conditionalFormatting sqref="V19:V21">
    <cfRule type="cellIs" dxfId="14" priority="28" operator="greaterThan">
      <formula>0</formula>
    </cfRule>
    <cfRule type="expression" dxfId="13" priority="29">
      <formula>Q19&gt;0</formula>
    </cfRule>
  </conditionalFormatting>
  <conditionalFormatting sqref="V33:V41">
    <cfRule type="cellIs" dxfId="12" priority="44" operator="greaterThan">
      <formula>0</formula>
    </cfRule>
    <cfRule type="expression" dxfId="11" priority="45">
      <formula>R33&gt;0</formula>
    </cfRule>
  </conditionalFormatting>
  <conditionalFormatting sqref="AC18:AC21">
    <cfRule type="cellIs" dxfId="10" priority="2" operator="greaterThan">
      <formula>0</formula>
    </cfRule>
    <cfRule type="expression" dxfId="9" priority="3">
      <formula>AA18&gt;0</formula>
    </cfRule>
  </conditionalFormatting>
  <conditionalFormatting sqref="AE19:AE21">
    <cfRule type="cellIs" dxfId="8" priority="16" operator="greaterThan">
      <formula>0</formula>
    </cfRule>
    <cfRule type="expression" dxfId="7" priority="17">
      <formula>AA19&gt;0</formula>
    </cfRule>
  </conditionalFormatting>
  <conditionalFormatting sqref="AF19:AF21">
    <cfRule type="cellIs" dxfId="6" priority="24" operator="greaterThan">
      <formula>0</formula>
    </cfRule>
    <cfRule type="expression" dxfId="5" priority="25">
      <formula>AA19&gt;0</formula>
    </cfRule>
  </conditionalFormatting>
  <conditionalFormatting sqref="AF33:AF41">
    <cfRule type="cellIs" dxfId="4" priority="40" operator="greaterThan">
      <formula>0</formula>
    </cfRule>
    <cfRule type="expression" dxfId="3" priority="41">
      <formula>AB33&gt;0</formula>
    </cfRule>
  </conditionalFormatting>
  <conditionalFormatting sqref="K33:L41">
    <cfRule type="cellIs" dxfId="2" priority="48" operator="greaterThan">
      <formula>0</formula>
    </cfRule>
    <cfRule type="expression" dxfId="1" priority="49">
      <formula>F33&gt;0</formula>
    </cfRule>
  </conditionalFormatting>
  <conditionalFormatting sqref="H49:I55 N49:O55 X49:Y51 AD49:AE53">
    <cfRule type="cellIs" dxfId="0" priority="1" operator="equal">
      <formula>0</formula>
    </cfRule>
  </conditionalFormatting>
  <dataValidations count="3">
    <dataValidation type="list" allowBlank="1" showInputMessage="1" showErrorMessage="1" sqref="U12 N10:T13" xr:uid="{00000000-0002-0000-0000-000000000000}">
      <formula1>Stones</formula1>
    </dataValidation>
    <dataValidation type="list" allowBlank="1" showInputMessage="1" showErrorMessage="1" sqref="V10:X13" xr:uid="{00000000-0002-0000-0000-000001000000}">
      <formula1>Colors</formula1>
    </dataValidation>
    <dataValidation type="list" allowBlank="1" showInputMessage="1" showErrorMessage="1" sqref="Z10:AF13" xr:uid="{00000000-0002-0000-0000-000002000000}">
      <formula1>Colors2</formula1>
    </dataValidation>
  </dataValidations>
  <printOptions horizontalCentered="1" verticalCentered="1"/>
  <pageMargins left="0.249305555555556" right="0.249305555555556" top="0.499305555555556" bottom="0.499305555555556" header="0" footer="0"/>
  <pageSetup scale="56" orientation="landscape" r:id="rId1"/>
  <colBreaks count="1" manualBreakCount="1">
    <brk id="34" max="5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Data Entry &amp; Totals</vt:lpstr>
      <vt:lpstr>Colors</vt:lpstr>
      <vt:lpstr>Colors2</vt:lpstr>
      <vt:lpstr>'Data Entry &amp; Totals'!Print_Area</vt:lpstr>
      <vt:lpstr>Stones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dc:creator>
  <cp:lastModifiedBy>Curt Trierweiler</cp:lastModifiedBy>
  <dcterms:created xsi:type="dcterms:W3CDTF">2019-03-15T18:24:00Z</dcterms:created>
  <dcterms:modified xsi:type="dcterms:W3CDTF">2020-06-24T13:45:07Z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1033-11.2.0.9327</vt:lpwstr>
  </property>
</Properties>
</file>